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Batam" sheetId="1" r:id="rId1"/>
    <sheet name="Galang" sheetId="2" r:id="rId2"/>
    <sheet name="Sagulung" sheetId="3" r:id="rId3"/>
    <sheet name="Sei Beduk" sheetId="4" r:id="rId4"/>
    <sheet name="Batu Aji" sheetId="5" r:id="rId5"/>
    <sheet name="Nongsa" sheetId="6" r:id="rId6"/>
    <sheet name="Bulang" sheetId="7" r:id="rId7"/>
    <sheet name="Sekupang" sheetId="8" r:id="rId8"/>
  </sheets>
  <calcPr calcId="144525"/>
</workbook>
</file>

<file path=xl/calcChain.xml><?xml version="1.0" encoding="utf-8"?>
<calcChain xmlns="http://schemas.openxmlformats.org/spreadsheetml/2006/main">
  <c r="AT35" i="2" l="1"/>
  <c r="AS35" i="2"/>
  <c r="AT34" i="2"/>
  <c r="AS34" i="2"/>
  <c r="AT33" i="2"/>
  <c r="AS33" i="2"/>
  <c r="AT32" i="2"/>
  <c r="AS32" i="2"/>
  <c r="AT31" i="2"/>
  <c r="AS31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T18" i="2"/>
  <c r="AS18" i="2"/>
  <c r="AT17" i="2"/>
  <c r="AS17" i="2"/>
  <c r="AT16" i="2"/>
  <c r="AS16" i="2"/>
  <c r="AT15" i="2"/>
  <c r="AS15" i="2"/>
  <c r="AT14" i="2"/>
  <c r="AS14" i="2"/>
  <c r="AT13" i="2"/>
  <c r="AS13" i="2"/>
  <c r="AT12" i="2"/>
  <c r="AS12" i="2"/>
  <c r="AT11" i="2"/>
  <c r="AS11" i="2"/>
  <c r="AT10" i="2"/>
  <c r="AS10" i="2"/>
  <c r="AT9" i="2"/>
  <c r="AS9" i="2"/>
  <c r="AT8" i="2"/>
  <c r="AS8" i="2"/>
  <c r="AT7" i="2"/>
  <c r="AS7" i="2"/>
  <c r="AT6" i="2"/>
  <c r="AS6" i="2"/>
  <c r="T12" i="3" l="1"/>
  <c r="D17" i="3"/>
  <c r="AK6" i="3"/>
  <c r="AK23" i="3"/>
  <c r="AK22" i="3"/>
  <c r="AL21" i="3"/>
  <c r="AK21" i="3"/>
  <c r="AL20" i="3"/>
  <c r="AK20" i="3"/>
  <c r="AL19" i="3"/>
  <c r="AK19" i="3"/>
  <c r="AL18" i="3"/>
  <c r="AK18" i="3"/>
  <c r="AL17" i="3"/>
  <c r="AK17" i="3"/>
  <c r="AL16" i="3"/>
  <c r="AK16" i="3"/>
  <c r="AK15" i="3"/>
  <c r="AK14" i="3"/>
  <c r="AK13" i="3"/>
  <c r="AL12" i="3"/>
  <c r="AK12" i="3"/>
  <c r="AK11" i="3"/>
  <c r="AL10" i="3"/>
  <c r="AK10" i="3"/>
  <c r="AK9" i="3"/>
  <c r="AK8" i="3"/>
  <c r="AK7" i="3"/>
  <c r="P12" i="3"/>
  <c r="P11" i="3"/>
  <c r="AB17" i="2"/>
  <c r="AB15" i="2"/>
  <c r="AB14" i="2"/>
  <c r="AB13" i="2"/>
  <c r="AB12" i="2"/>
  <c r="AB11" i="2"/>
  <c r="AB9" i="2"/>
  <c r="AB7" i="2"/>
  <c r="Z13" i="2"/>
  <c r="Z8" i="2"/>
  <c r="Z7" i="2"/>
  <c r="K2" i="3" l="1"/>
  <c r="K2" i="4"/>
  <c r="I2" i="5"/>
  <c r="F2" i="6"/>
  <c r="I2" i="7"/>
  <c r="D2" i="8"/>
  <c r="K2" i="2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N6" i="1"/>
  <c r="M6" i="1"/>
  <c r="V11" i="2" l="1"/>
  <c r="L25" i="5" l="1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AL8" i="3" l="1"/>
  <c r="T11" i="3"/>
  <c r="AL11" i="3" s="1"/>
  <c r="D23" i="3"/>
  <c r="AL23" i="3" s="1"/>
  <c r="D22" i="3"/>
  <c r="AL22" i="3" s="1"/>
  <c r="D15" i="3"/>
  <c r="D14" i="3"/>
  <c r="D13" i="3"/>
  <c r="AL13" i="3" s="1"/>
  <c r="D12" i="3"/>
  <c r="D11" i="3"/>
  <c r="D9" i="3"/>
  <c r="AL9" i="3" s="1"/>
  <c r="D8" i="3"/>
  <c r="D7" i="3"/>
  <c r="D6" i="3"/>
  <c r="AL6" i="3" s="1"/>
  <c r="G6" i="1"/>
  <c r="AL15" i="3" l="1"/>
  <c r="AL14" i="3"/>
  <c r="AL7" i="3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F21" i="1"/>
  <c r="E21" i="1"/>
  <c r="F20" i="1"/>
  <c r="E20" i="1"/>
  <c r="F19" i="1"/>
  <c r="E19" i="1"/>
  <c r="F18" i="1"/>
  <c r="F16" i="1"/>
  <c r="E16" i="1"/>
  <c r="F10" i="1"/>
  <c r="E10" i="1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X7" i="4"/>
  <c r="W7" i="4"/>
  <c r="X6" i="4"/>
  <c r="W6" i="4"/>
  <c r="D19" i="1" l="1"/>
  <c r="C19" i="1"/>
  <c r="C10" i="1"/>
  <c r="D9" i="1"/>
  <c r="D6" i="1"/>
  <c r="C6" i="1"/>
  <c r="P22" i="1"/>
  <c r="O22" i="1"/>
  <c r="P21" i="1"/>
  <c r="O21" i="1"/>
  <c r="P20" i="1"/>
  <c r="O20" i="1"/>
  <c r="P19" i="1"/>
  <c r="O19" i="1"/>
  <c r="P18" i="1"/>
  <c r="O18" i="1"/>
  <c r="P17" i="1"/>
  <c r="P16" i="1"/>
  <c r="O16" i="1"/>
  <c r="P14" i="1"/>
  <c r="O14" i="1"/>
  <c r="P13" i="1"/>
  <c r="O12" i="1"/>
  <c r="O11" i="1"/>
  <c r="P10" i="1"/>
  <c r="O10" i="1"/>
  <c r="P8" i="1"/>
  <c r="O8" i="1"/>
  <c r="O7" i="1"/>
  <c r="H23" i="8"/>
  <c r="P23" i="1" s="1"/>
  <c r="G23" i="8"/>
  <c r="O23" i="1" s="1"/>
  <c r="H22" i="8"/>
  <c r="G22" i="8"/>
  <c r="H21" i="8"/>
  <c r="G21" i="8"/>
  <c r="H20" i="8"/>
  <c r="G20" i="8"/>
  <c r="H19" i="8"/>
  <c r="G19" i="8"/>
  <c r="H18" i="8"/>
  <c r="G18" i="8"/>
  <c r="H17" i="8"/>
  <c r="G17" i="8"/>
  <c r="O17" i="1" s="1"/>
  <c r="H16" i="8"/>
  <c r="G16" i="8"/>
  <c r="H15" i="8"/>
  <c r="P15" i="1" s="1"/>
  <c r="G15" i="8"/>
  <c r="O15" i="1" s="1"/>
  <c r="H14" i="8"/>
  <c r="G14" i="8"/>
  <c r="H13" i="8"/>
  <c r="G13" i="8"/>
  <c r="O13" i="1" s="1"/>
  <c r="H12" i="8"/>
  <c r="P12" i="1" s="1"/>
  <c r="G12" i="8"/>
  <c r="H11" i="8"/>
  <c r="P11" i="1" s="1"/>
  <c r="G11" i="8"/>
  <c r="H10" i="8"/>
  <c r="G10" i="8"/>
  <c r="H9" i="8"/>
  <c r="P9" i="1" s="1"/>
  <c r="G9" i="8"/>
  <c r="O9" i="1" s="1"/>
  <c r="H8" i="8"/>
  <c r="G8" i="8"/>
  <c r="H7" i="8"/>
  <c r="P7" i="1" s="1"/>
  <c r="G7" i="8"/>
  <c r="H6" i="8"/>
  <c r="P6" i="1" s="1"/>
  <c r="G6" i="8"/>
  <c r="O6" i="1" s="1"/>
  <c r="F23" i="1"/>
  <c r="E23" i="1"/>
  <c r="F22" i="1"/>
  <c r="E22" i="1"/>
  <c r="E18" i="1"/>
  <c r="F17" i="1"/>
  <c r="E17" i="1"/>
  <c r="F15" i="1"/>
  <c r="E15" i="1"/>
  <c r="F14" i="1"/>
  <c r="E14" i="1"/>
  <c r="F13" i="1"/>
  <c r="E13" i="1"/>
  <c r="F12" i="1"/>
  <c r="E12" i="1"/>
  <c r="F11" i="1"/>
  <c r="E11" i="1"/>
  <c r="F9" i="1"/>
  <c r="E9" i="1"/>
  <c r="F8" i="1"/>
  <c r="E8" i="1"/>
  <c r="F7" i="1"/>
  <c r="E7" i="1"/>
  <c r="F6" i="1"/>
  <c r="E6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R10" i="7"/>
  <c r="Q10" i="7"/>
  <c r="R9" i="7"/>
  <c r="Q9" i="7"/>
  <c r="R8" i="7"/>
  <c r="Q8" i="7"/>
  <c r="R7" i="7"/>
  <c r="Q7" i="7"/>
  <c r="M7" i="1" s="1"/>
  <c r="R6" i="7"/>
  <c r="Q6" i="7"/>
  <c r="D23" i="1"/>
  <c r="C23" i="1"/>
  <c r="D22" i="1"/>
  <c r="C22" i="1"/>
  <c r="D21" i="1"/>
  <c r="C21" i="1"/>
  <c r="D20" i="1"/>
  <c r="C20" i="1"/>
  <c r="D18" i="1"/>
  <c r="C18" i="1"/>
  <c r="D17" i="1"/>
  <c r="C17" i="1"/>
  <c r="D16" i="1"/>
  <c r="C16" i="1"/>
  <c r="Q16" i="1" s="1"/>
  <c r="D15" i="1"/>
  <c r="C15" i="1"/>
  <c r="D14" i="1"/>
  <c r="C14" i="1"/>
  <c r="D13" i="1"/>
  <c r="C13" i="1"/>
  <c r="D12" i="1"/>
  <c r="C12" i="1"/>
  <c r="D11" i="1"/>
  <c r="C11" i="1"/>
  <c r="D10" i="1"/>
  <c r="C9" i="1"/>
  <c r="D8" i="1"/>
  <c r="C8" i="1"/>
  <c r="D7" i="1"/>
  <c r="C7" i="1"/>
  <c r="Q19" i="1" l="1"/>
  <c r="R10" i="1"/>
  <c r="Q10" i="1"/>
  <c r="R19" i="1"/>
  <c r="R16" i="1"/>
  <c r="R18" i="1"/>
  <c r="R20" i="1"/>
  <c r="R21" i="1"/>
  <c r="Q21" i="1"/>
  <c r="Q20" i="1"/>
  <c r="Q13" i="1"/>
  <c r="Q12" i="1"/>
  <c r="R13" i="1"/>
  <c r="Q14" i="1"/>
  <c r="Q18" i="1"/>
  <c r="R12" i="1"/>
  <c r="Q22" i="1"/>
  <c r="R23" i="1"/>
  <c r="R22" i="1"/>
  <c r="R17" i="1"/>
  <c r="R15" i="1"/>
  <c r="R14" i="1"/>
  <c r="R11" i="1"/>
  <c r="R9" i="1"/>
  <c r="R8" i="1"/>
  <c r="R7" i="1"/>
  <c r="Q23" i="1"/>
  <c r="Q17" i="1"/>
  <c r="Q15" i="1"/>
  <c r="Q11" i="1"/>
  <c r="Q9" i="1"/>
  <c r="Q8" i="1"/>
  <c r="Q7" i="1"/>
  <c r="Q6" i="1"/>
  <c r="R6" i="1"/>
</calcChain>
</file>

<file path=xl/sharedStrings.xml><?xml version="1.0" encoding="utf-8"?>
<sst xmlns="http://schemas.openxmlformats.org/spreadsheetml/2006/main" count="415" uniqueCount="102">
  <si>
    <t>Rekapitulasi Produksi Hortikultura di Kota Batam</t>
  </si>
  <si>
    <t>No</t>
  </si>
  <si>
    <t xml:space="preserve">Komoditas </t>
  </si>
  <si>
    <t>Galang</t>
  </si>
  <si>
    <t>Sagulung</t>
  </si>
  <si>
    <t>Sei Beduk</t>
  </si>
  <si>
    <t>Batu Aji</t>
  </si>
  <si>
    <t>Nongsa</t>
  </si>
  <si>
    <t>Bulang</t>
  </si>
  <si>
    <t>Sekupang</t>
  </si>
  <si>
    <t>Cabe Keriting Hijau</t>
  </si>
  <si>
    <t>Cabe Keriting Merah</t>
  </si>
  <si>
    <t>Cabe Rawit</t>
  </si>
  <si>
    <t>Cabe Setan</t>
  </si>
  <si>
    <t>Bawang Merah</t>
  </si>
  <si>
    <t>Kangkung</t>
  </si>
  <si>
    <t>Bayam</t>
  </si>
  <si>
    <t>Kacang Panjang</t>
  </si>
  <si>
    <t>Mentimun</t>
  </si>
  <si>
    <t>Sawi</t>
  </si>
  <si>
    <t>Kelapa</t>
  </si>
  <si>
    <t>Pisang</t>
  </si>
  <si>
    <t>Mangga</t>
  </si>
  <si>
    <t>Manggis</t>
  </si>
  <si>
    <t>Jeruk</t>
  </si>
  <si>
    <t>Durian</t>
  </si>
  <si>
    <t>Ubi Kayu</t>
  </si>
  <si>
    <t>Jagung</t>
  </si>
  <si>
    <t>Luas (Ha)</t>
  </si>
  <si>
    <t>Produksi (Kg)</t>
  </si>
  <si>
    <t>Batam</t>
  </si>
  <si>
    <t>Maju Bersama</t>
  </si>
  <si>
    <t>Agri Subur</t>
  </si>
  <si>
    <t>Makmur Sejahtera</t>
  </si>
  <si>
    <t>Rimbang</t>
  </si>
  <si>
    <t>Daun Singkong</t>
  </si>
  <si>
    <t>Cipir</t>
  </si>
  <si>
    <t>Kemangi</t>
  </si>
  <si>
    <t>Pepaya sayur</t>
  </si>
  <si>
    <t>Pepaya Daun</t>
  </si>
  <si>
    <t>Pepaya Bunga</t>
  </si>
  <si>
    <t>Jaya Makmur</t>
  </si>
  <si>
    <t>Kembang Joyo</t>
  </si>
  <si>
    <t>Loh Jinawi</t>
  </si>
  <si>
    <t>Subur</t>
  </si>
  <si>
    <t>Sejati</t>
  </si>
  <si>
    <t>Maju</t>
  </si>
  <si>
    <t>Bumi Berkah</t>
  </si>
  <si>
    <t>Campur Sari</t>
  </si>
  <si>
    <t>Bumi Makmur</t>
  </si>
  <si>
    <t>Sugih Waras</t>
  </si>
  <si>
    <t>Yabunaya</t>
  </si>
  <si>
    <t>Blongkeng Makmur</t>
  </si>
  <si>
    <t>Kelapa ( Prod. buah)</t>
  </si>
  <si>
    <t>Maju Jaya</t>
  </si>
  <si>
    <t>Berkah Tani</t>
  </si>
  <si>
    <t>Rempang Gemilang</t>
  </si>
  <si>
    <t>Kalat Jaya</t>
  </si>
  <si>
    <t>Lumbung Jaya</t>
  </si>
  <si>
    <t>Permaidani Traling</t>
  </si>
  <si>
    <t>Tunas Mekar</t>
  </si>
  <si>
    <t>Sumber Rezeki</t>
  </si>
  <si>
    <t>Melati subur</t>
  </si>
  <si>
    <t>Margo Mulyo</t>
  </si>
  <si>
    <t>Sumber Urip</t>
  </si>
  <si>
    <t>Bunga Mawar</t>
  </si>
  <si>
    <t>Pipa Gas Bersama</t>
  </si>
  <si>
    <t>Gas Alam Jaya</t>
  </si>
  <si>
    <t>Tani Jaya</t>
  </si>
  <si>
    <t>Arah Doan</t>
  </si>
  <si>
    <t>Langgeng Jaya</t>
  </si>
  <si>
    <t>Budidaya</t>
  </si>
  <si>
    <t>Sidodadi</t>
  </si>
  <si>
    <t>Mulya Tani</t>
  </si>
  <si>
    <t>Pepaya</t>
  </si>
  <si>
    <t>Pare</t>
  </si>
  <si>
    <t>Karya Mulia</t>
  </si>
  <si>
    <t>Melati Jaya</t>
  </si>
  <si>
    <t>Sahabat Tani</t>
  </si>
  <si>
    <t>Subur Makmur</t>
  </si>
  <si>
    <t>Pokusma</t>
  </si>
  <si>
    <t>Gundap Jaya</t>
  </si>
  <si>
    <t>Makmur Baru</t>
  </si>
  <si>
    <t>Maju Mandiri</t>
  </si>
  <si>
    <t>Semangat Tani</t>
  </si>
  <si>
    <t>Mekar Jaya</t>
  </si>
  <si>
    <t>Sei Buluh Jaya</t>
  </si>
  <si>
    <t>Sugi Tani</t>
  </si>
  <si>
    <t>Gambas</t>
  </si>
  <si>
    <t>Sido Makmur</t>
  </si>
  <si>
    <t>Bunga Melati</t>
  </si>
  <si>
    <t>Bulan Desember 2021</t>
  </si>
  <si>
    <t>Bina Usaha Tani 1</t>
  </si>
  <si>
    <t>Syariah Tj Banon</t>
  </si>
  <si>
    <t>Sei Raya Makmur</t>
  </si>
  <si>
    <t>Terong</t>
  </si>
  <si>
    <t>Jengkol</t>
  </si>
  <si>
    <t>Jeruk Nipis/manis</t>
  </si>
  <si>
    <t xml:space="preserve">Bina Usaha Tani </t>
  </si>
  <si>
    <t>Bio Organik Makmur</t>
  </si>
  <si>
    <t>Gelegat arah Doan</t>
  </si>
  <si>
    <t>Tani Sejahtera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</si>
</sst>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quotePrefix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E32" sqref="E32"/>
    </sheetView>
  </sheetViews>
  <sheetFormatPr defaultRowHeight="15" x14ac:dyDescent="0.25"/>
  <cols>
    <col min="1" max="1" width="4.85546875" customWidth="1"/>
    <col min="2" max="2" width="19.42578125" customWidth="1"/>
    <col min="3" max="3" width="7.5703125" customWidth="1"/>
    <col min="4" max="4" width="10.28515625" customWidth="1"/>
    <col min="5" max="5" width="7.5703125" customWidth="1"/>
    <col min="6" max="6" width="10.28515625" customWidth="1"/>
    <col min="7" max="7" width="7.7109375" customWidth="1"/>
    <col min="8" max="8" width="10.28515625" customWidth="1"/>
    <col min="9" max="9" width="6.85546875" customWidth="1"/>
    <col min="10" max="10" width="10.28515625" customWidth="1"/>
    <col min="11" max="11" width="7.42578125" customWidth="1"/>
    <col min="12" max="12" width="10.28515625" customWidth="1"/>
    <col min="13" max="13" width="7.5703125" customWidth="1"/>
    <col min="14" max="14" width="10.28515625" customWidth="1"/>
    <col min="15" max="15" width="7.7109375" customWidth="1"/>
    <col min="16" max="16" width="10.28515625" customWidth="1"/>
    <col min="17" max="17" width="7.5703125" customWidth="1"/>
    <col min="18" max="18" width="10.28515625" customWidth="1"/>
  </cols>
  <sheetData>
    <row r="1" spans="1:18" x14ac:dyDescent="0.25">
      <c r="I1" s="1" t="s">
        <v>0</v>
      </c>
    </row>
    <row r="2" spans="1:18" x14ac:dyDescent="0.25">
      <c r="I2" s="1" t="s">
        <v>91</v>
      </c>
    </row>
    <row r="4" spans="1:18" x14ac:dyDescent="0.25">
      <c r="A4" s="8" t="s">
        <v>1</v>
      </c>
      <c r="B4" s="8" t="s">
        <v>2</v>
      </c>
      <c r="C4" s="7" t="s">
        <v>3</v>
      </c>
      <c r="D4" s="7"/>
      <c r="E4" s="7" t="s">
        <v>4</v>
      </c>
      <c r="F4" s="7"/>
      <c r="G4" s="7" t="s">
        <v>5</v>
      </c>
      <c r="H4" s="7"/>
      <c r="I4" s="7" t="s">
        <v>6</v>
      </c>
      <c r="J4" s="7"/>
      <c r="K4" s="7" t="s">
        <v>7</v>
      </c>
      <c r="L4" s="7"/>
      <c r="M4" s="7" t="s">
        <v>8</v>
      </c>
      <c r="N4" s="7"/>
      <c r="O4" s="7" t="s">
        <v>9</v>
      </c>
      <c r="P4" s="7"/>
      <c r="Q4" s="7" t="s">
        <v>30</v>
      </c>
      <c r="R4" s="7"/>
    </row>
    <row r="5" spans="1:18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</row>
    <row r="6" spans="1:18" x14ac:dyDescent="0.25">
      <c r="A6" s="2">
        <v>1</v>
      </c>
      <c r="B6" s="2" t="s">
        <v>11</v>
      </c>
      <c r="C6" s="2">
        <f>Galang!AS6</f>
        <v>0</v>
      </c>
      <c r="D6" s="2">
        <f>Galang!AT6</f>
        <v>0</v>
      </c>
      <c r="E6" s="2">
        <f>Sagulung!AK6</f>
        <v>0.14000000000000001</v>
      </c>
      <c r="F6" s="2">
        <f>Sagulung!AL6</f>
        <v>750</v>
      </c>
      <c r="G6" s="2">
        <f>'Sei Beduk'!W6</f>
        <v>2.61</v>
      </c>
      <c r="H6" s="2">
        <f>'Sei Beduk'!X6</f>
        <v>1710</v>
      </c>
      <c r="I6" s="2">
        <f>'Batu Aji'!K6</f>
        <v>0</v>
      </c>
      <c r="J6" s="2">
        <f>'Batu Aji'!L6</f>
        <v>0</v>
      </c>
      <c r="K6" s="2">
        <f>Nongsa!I6</f>
        <v>0</v>
      </c>
      <c r="L6" s="2">
        <f>Nongsa!J6</f>
        <v>0</v>
      </c>
      <c r="M6" s="2">
        <f>Bulang!Q6</f>
        <v>0</v>
      </c>
      <c r="N6" s="2">
        <f>Bulang!R6</f>
        <v>0</v>
      </c>
      <c r="O6" s="2">
        <f>Sekupang!G6</f>
        <v>0.25</v>
      </c>
      <c r="P6" s="2">
        <f>Sekupang!H6</f>
        <v>190</v>
      </c>
      <c r="Q6" s="2">
        <f>C6+E6+G6+I6+K6+M6+O6</f>
        <v>3</v>
      </c>
      <c r="R6" s="2">
        <f>D6+F6+H6+J6+L6+N6+P6</f>
        <v>2650</v>
      </c>
    </row>
    <row r="7" spans="1:18" x14ac:dyDescent="0.25">
      <c r="A7" s="2">
        <v>2</v>
      </c>
      <c r="B7" s="2" t="s">
        <v>10</v>
      </c>
      <c r="C7" s="2">
        <f>Galang!AS7</f>
        <v>40.08</v>
      </c>
      <c r="D7" s="2">
        <f>Galang!AT7</f>
        <v>32849</v>
      </c>
      <c r="E7" s="2">
        <f>Sagulung!AK7</f>
        <v>8.120000000000001</v>
      </c>
      <c r="F7" s="2">
        <f>Sagulung!AL7</f>
        <v>11000</v>
      </c>
      <c r="G7" s="2">
        <f>'Sei Beduk'!W7</f>
        <v>6.7750000000000004</v>
      </c>
      <c r="H7" s="2">
        <f>'Sei Beduk'!X7</f>
        <v>3983</v>
      </c>
      <c r="I7" s="2">
        <f>'Batu Aji'!K7</f>
        <v>3.05</v>
      </c>
      <c r="J7" s="2">
        <f>'Batu Aji'!L7</f>
        <v>6908</v>
      </c>
      <c r="K7" s="2">
        <f>Nongsa!I7</f>
        <v>2.5</v>
      </c>
      <c r="L7" s="2">
        <f>Nongsa!J7</f>
        <v>5000</v>
      </c>
      <c r="M7" s="2">
        <f>Bulang!Q7</f>
        <v>22</v>
      </c>
      <c r="N7" s="2">
        <f>Bulang!R7</f>
        <v>2760</v>
      </c>
      <c r="O7" s="2">
        <f>Sekupang!G7</f>
        <v>0.25</v>
      </c>
      <c r="P7" s="2">
        <f>Sekupang!H7</f>
        <v>200</v>
      </c>
      <c r="Q7" s="2">
        <f t="shared" ref="Q7:Q23" si="0">C7+E7+G7+I7+K7+M7+O7</f>
        <v>82.775000000000006</v>
      </c>
      <c r="R7" s="2">
        <f t="shared" ref="R7:R23" si="1">D7+F7+H7+J7+L7+N7+P7</f>
        <v>62700</v>
      </c>
    </row>
    <row r="8" spans="1:18" x14ac:dyDescent="0.25">
      <c r="A8" s="2">
        <v>3</v>
      </c>
      <c r="B8" s="2" t="s">
        <v>12</v>
      </c>
      <c r="C8" s="2">
        <f>Galang!AS8</f>
        <v>7.2519999999999998</v>
      </c>
      <c r="D8" s="2">
        <f>Galang!AT8</f>
        <v>2833</v>
      </c>
      <c r="E8" s="2">
        <f>Sagulung!AK8</f>
        <v>0.88</v>
      </c>
      <c r="F8" s="2">
        <f>Sagulung!AL8</f>
        <v>1350</v>
      </c>
      <c r="G8" s="2">
        <f>'Sei Beduk'!W8</f>
        <v>0.98</v>
      </c>
      <c r="H8" s="2">
        <f>'Sei Beduk'!X8</f>
        <v>660</v>
      </c>
      <c r="I8" s="2">
        <f>'Batu Aji'!K8</f>
        <v>0.35</v>
      </c>
      <c r="J8" s="2">
        <f>'Batu Aji'!L8</f>
        <v>1000</v>
      </c>
      <c r="K8" s="2">
        <f>Nongsa!I8</f>
        <v>2</v>
      </c>
      <c r="L8" s="2">
        <f>Nongsa!J8</f>
        <v>500</v>
      </c>
      <c r="M8" s="2">
        <f>Bulang!Q8</f>
        <v>0</v>
      </c>
      <c r="N8" s="2">
        <f>Bulang!R8</f>
        <v>0</v>
      </c>
      <c r="O8" s="2">
        <f>Sekupang!G8</f>
        <v>0</v>
      </c>
      <c r="P8" s="2">
        <f>Sekupang!H8</f>
        <v>0</v>
      </c>
      <c r="Q8" s="2">
        <f t="shared" si="0"/>
        <v>11.462</v>
      </c>
      <c r="R8" s="2">
        <f t="shared" si="1"/>
        <v>6343</v>
      </c>
    </row>
    <row r="9" spans="1:18" x14ac:dyDescent="0.25">
      <c r="A9" s="2">
        <v>4</v>
      </c>
      <c r="B9" s="2" t="s">
        <v>13</v>
      </c>
      <c r="C9" s="2">
        <f>Galang!AS9</f>
        <v>2.8</v>
      </c>
      <c r="D9" s="2">
        <f>Galang!AT9</f>
        <v>1040</v>
      </c>
      <c r="E9" s="2">
        <f>Sagulung!AK9</f>
        <v>0.6</v>
      </c>
      <c r="F9" s="2">
        <f>Sagulung!AL9</f>
        <v>700</v>
      </c>
      <c r="G9" s="2">
        <f>'Sei Beduk'!W9</f>
        <v>2.5000000000000001E-2</v>
      </c>
      <c r="H9" s="2">
        <f>'Sei Beduk'!X9</f>
        <v>110</v>
      </c>
      <c r="I9" s="2">
        <f>'Batu Aji'!K9</f>
        <v>0</v>
      </c>
      <c r="J9" s="2">
        <f>'Batu Aji'!L9</f>
        <v>0</v>
      </c>
      <c r="K9" s="2">
        <f>Nongsa!I9</f>
        <v>2</v>
      </c>
      <c r="L9" s="2">
        <f>Nongsa!J9</f>
        <v>500</v>
      </c>
      <c r="M9" s="2">
        <f>Bulang!Q9</f>
        <v>0</v>
      </c>
      <c r="N9" s="2">
        <f>Bulang!R9</f>
        <v>0</v>
      </c>
      <c r="O9" s="2">
        <f>Sekupang!G9</f>
        <v>0</v>
      </c>
      <c r="P9" s="2">
        <f>Sekupang!H9</f>
        <v>0</v>
      </c>
      <c r="Q9" s="2">
        <f t="shared" si="0"/>
        <v>5.4249999999999998</v>
      </c>
      <c r="R9" s="2">
        <f t="shared" si="1"/>
        <v>2350</v>
      </c>
    </row>
    <row r="10" spans="1:18" x14ac:dyDescent="0.25">
      <c r="A10" s="2">
        <v>5</v>
      </c>
      <c r="B10" s="2" t="s">
        <v>14</v>
      </c>
      <c r="C10" s="2">
        <f>Galang!AS10</f>
        <v>0.25</v>
      </c>
      <c r="D10" s="2">
        <f>Galang!AT10</f>
        <v>100</v>
      </c>
      <c r="E10" s="2">
        <f>Sagulung!AK10</f>
        <v>0</v>
      </c>
      <c r="F10" s="2">
        <f>Sagulung!AL10</f>
        <v>0</v>
      </c>
      <c r="G10" s="2">
        <f>'Sei Beduk'!W10</f>
        <v>0</v>
      </c>
      <c r="H10" s="2">
        <f>'Sei Beduk'!X10</f>
        <v>0</v>
      </c>
      <c r="I10" s="2">
        <f>'Batu Aji'!K10</f>
        <v>0</v>
      </c>
      <c r="J10" s="2">
        <f>'Batu Aji'!L10</f>
        <v>0</v>
      </c>
      <c r="K10" s="2">
        <f>Nongsa!I10</f>
        <v>3.5</v>
      </c>
      <c r="L10" s="2">
        <f>Nongsa!J10</f>
        <v>5000</v>
      </c>
      <c r="M10" s="2">
        <f>Bulang!Q10</f>
        <v>0</v>
      </c>
      <c r="N10" s="2">
        <f>Bulang!R10</f>
        <v>0</v>
      </c>
      <c r="O10" s="2">
        <f>Sekupang!G10</f>
        <v>0</v>
      </c>
      <c r="P10" s="2">
        <f>Sekupang!H10</f>
        <v>0</v>
      </c>
      <c r="Q10" s="2">
        <f t="shared" si="0"/>
        <v>3.75</v>
      </c>
      <c r="R10" s="2">
        <f t="shared" si="1"/>
        <v>5100</v>
      </c>
    </row>
    <row r="11" spans="1:18" x14ac:dyDescent="0.25">
      <c r="A11" s="2">
        <v>6</v>
      </c>
      <c r="B11" s="2" t="s">
        <v>15</v>
      </c>
      <c r="C11" s="2">
        <f>Galang!AS11</f>
        <v>11.02</v>
      </c>
      <c r="D11" s="2">
        <f>Galang!AT11</f>
        <v>36750</v>
      </c>
      <c r="E11" s="2">
        <f>Sagulung!AK11</f>
        <v>28.200000000000003</v>
      </c>
      <c r="F11" s="2">
        <f>Sagulung!AL11</f>
        <v>108300</v>
      </c>
      <c r="G11" s="2">
        <f>'Sei Beduk'!W11</f>
        <v>0.62</v>
      </c>
      <c r="H11" s="2">
        <f>'Sei Beduk'!X11</f>
        <v>2470</v>
      </c>
      <c r="I11" s="2">
        <f>'Batu Aji'!K11</f>
        <v>2.7</v>
      </c>
      <c r="J11" s="2">
        <f>'Batu Aji'!L11</f>
        <v>8400</v>
      </c>
      <c r="K11" s="2">
        <f>Nongsa!I11</f>
        <v>6.25</v>
      </c>
      <c r="L11" s="2">
        <f>Nongsa!J11</f>
        <v>2600</v>
      </c>
      <c r="M11" s="2">
        <f>Bulang!Q11</f>
        <v>0</v>
      </c>
      <c r="N11" s="2">
        <f>Bulang!R11</f>
        <v>0</v>
      </c>
      <c r="O11" s="2">
        <f>Sekupang!G11</f>
        <v>1</v>
      </c>
      <c r="P11" s="2">
        <f>Sekupang!H11</f>
        <v>4000</v>
      </c>
      <c r="Q11" s="2">
        <f t="shared" si="0"/>
        <v>49.79</v>
      </c>
      <c r="R11" s="2">
        <f t="shared" si="1"/>
        <v>162520</v>
      </c>
    </row>
    <row r="12" spans="1:18" x14ac:dyDescent="0.25">
      <c r="A12" s="2">
        <v>7</v>
      </c>
      <c r="B12" s="2" t="s">
        <v>16</v>
      </c>
      <c r="C12" s="2">
        <f>Galang!AS12</f>
        <v>10.51</v>
      </c>
      <c r="D12" s="2">
        <f>Galang!AT12</f>
        <v>39800</v>
      </c>
      <c r="E12" s="2">
        <f>Sagulung!AK12</f>
        <v>29.439999999999998</v>
      </c>
      <c r="F12" s="2">
        <f>Sagulung!AL12</f>
        <v>112700</v>
      </c>
      <c r="G12" s="2">
        <f>'Sei Beduk'!W12</f>
        <v>0.46000000000000008</v>
      </c>
      <c r="H12" s="2">
        <f>'Sei Beduk'!X12</f>
        <v>1995</v>
      </c>
      <c r="I12" s="2">
        <f>'Batu Aji'!K12</f>
        <v>2.5</v>
      </c>
      <c r="J12" s="2">
        <f>'Batu Aji'!L12</f>
        <v>8800</v>
      </c>
      <c r="K12" s="2">
        <f>Nongsa!I12</f>
        <v>5.5</v>
      </c>
      <c r="L12" s="2">
        <f>Nongsa!J12</f>
        <v>8000</v>
      </c>
      <c r="M12" s="2">
        <f>Bulang!Q12</f>
        <v>0</v>
      </c>
      <c r="N12" s="2">
        <f>Bulang!R12</f>
        <v>0</v>
      </c>
      <c r="O12" s="2">
        <f>Sekupang!G12</f>
        <v>0.75</v>
      </c>
      <c r="P12" s="2">
        <f>Sekupang!H12</f>
        <v>3500</v>
      </c>
      <c r="Q12" s="2">
        <f t="shared" si="0"/>
        <v>49.16</v>
      </c>
      <c r="R12" s="2">
        <f t="shared" si="1"/>
        <v>174795</v>
      </c>
    </row>
    <row r="13" spans="1:18" x14ac:dyDescent="0.25">
      <c r="A13" s="2">
        <v>8</v>
      </c>
      <c r="B13" s="2" t="s">
        <v>17</v>
      </c>
      <c r="C13" s="2">
        <f>Galang!AS13</f>
        <v>13.07</v>
      </c>
      <c r="D13" s="2">
        <f>Galang!AT13</f>
        <v>45600</v>
      </c>
      <c r="E13" s="2">
        <f>Sagulung!AK13</f>
        <v>21.150000000000002</v>
      </c>
      <c r="F13" s="2">
        <f>Sagulung!AL13</f>
        <v>57500</v>
      </c>
      <c r="G13" s="2">
        <f>'Sei Beduk'!W13</f>
        <v>3.8349999999999995</v>
      </c>
      <c r="H13" s="2">
        <f>'Sei Beduk'!X13</f>
        <v>3430</v>
      </c>
      <c r="I13" s="2">
        <f>'Batu Aji'!K13</f>
        <v>0.95</v>
      </c>
      <c r="J13" s="2">
        <f>'Batu Aji'!L13</f>
        <v>9100</v>
      </c>
      <c r="K13" s="2">
        <f>Nongsa!I13</f>
        <v>4</v>
      </c>
      <c r="L13" s="2">
        <f>Nongsa!J13</f>
        <v>10300</v>
      </c>
      <c r="M13" s="2">
        <f>Bulang!Q13</f>
        <v>0</v>
      </c>
      <c r="N13" s="2">
        <f>Bulang!R13</f>
        <v>0</v>
      </c>
      <c r="O13" s="2">
        <f>Sekupang!G13</f>
        <v>2</v>
      </c>
      <c r="P13" s="2">
        <f>Sekupang!H13</f>
        <v>5500</v>
      </c>
      <c r="Q13" s="2">
        <f t="shared" si="0"/>
        <v>45.005000000000003</v>
      </c>
      <c r="R13" s="2">
        <f t="shared" si="1"/>
        <v>131430</v>
      </c>
    </row>
    <row r="14" spans="1:18" x14ac:dyDescent="0.25">
      <c r="A14" s="2">
        <v>9</v>
      </c>
      <c r="B14" s="2" t="s">
        <v>18</v>
      </c>
      <c r="C14" s="2">
        <f>Galang!AS14</f>
        <v>14.25</v>
      </c>
      <c r="D14" s="2">
        <f>Galang!AT14</f>
        <v>82870</v>
      </c>
      <c r="E14" s="2">
        <f>Sagulung!AK14</f>
        <v>11.05</v>
      </c>
      <c r="F14" s="2">
        <f>Sagulung!AL14</f>
        <v>76500</v>
      </c>
      <c r="G14" s="2">
        <f>'Sei Beduk'!W14</f>
        <v>1.04</v>
      </c>
      <c r="H14" s="2">
        <f>'Sei Beduk'!X14</f>
        <v>4580</v>
      </c>
      <c r="I14" s="2">
        <f>'Batu Aji'!K14</f>
        <v>1.85</v>
      </c>
      <c r="J14" s="2">
        <f>'Batu Aji'!L14</f>
        <v>19000</v>
      </c>
      <c r="K14" s="2">
        <f>Nongsa!I14</f>
        <v>3</v>
      </c>
      <c r="L14" s="2">
        <f>Nongsa!J14</f>
        <v>11000</v>
      </c>
      <c r="M14" s="2">
        <f>Bulang!Q14</f>
        <v>0</v>
      </c>
      <c r="N14" s="2">
        <f>Bulang!R14</f>
        <v>0</v>
      </c>
      <c r="O14" s="2">
        <f>Sekupang!G14</f>
        <v>1</v>
      </c>
      <c r="P14" s="2">
        <f>Sekupang!H14</f>
        <v>4000</v>
      </c>
      <c r="Q14" s="2">
        <f t="shared" si="0"/>
        <v>32.19</v>
      </c>
      <c r="R14" s="2">
        <f t="shared" si="1"/>
        <v>197950</v>
      </c>
    </row>
    <row r="15" spans="1:18" x14ac:dyDescent="0.25">
      <c r="A15" s="2">
        <v>10</v>
      </c>
      <c r="B15" s="2" t="s">
        <v>19</v>
      </c>
      <c r="C15" s="2">
        <f>Galang!AS15</f>
        <v>6.3</v>
      </c>
      <c r="D15" s="2">
        <f>Galang!AT15</f>
        <v>17950</v>
      </c>
      <c r="E15" s="2">
        <f>Sagulung!AK15</f>
        <v>6.1</v>
      </c>
      <c r="F15" s="2">
        <f>Sagulung!AL15</f>
        <v>24850</v>
      </c>
      <c r="G15" s="2">
        <f>'Sei Beduk'!W15</f>
        <v>0.04</v>
      </c>
      <c r="H15" s="2">
        <f>'Sei Beduk'!X15</f>
        <v>100</v>
      </c>
      <c r="I15" s="2">
        <f>'Batu Aji'!K15</f>
        <v>0.25</v>
      </c>
      <c r="J15" s="2">
        <f>'Batu Aji'!L15</f>
        <v>600</v>
      </c>
      <c r="K15" s="2">
        <f>Nongsa!I15</f>
        <v>4.5</v>
      </c>
      <c r="L15" s="2">
        <f>Nongsa!J15</f>
        <v>8000</v>
      </c>
      <c r="M15" s="2">
        <f>Bulang!Q15</f>
        <v>0</v>
      </c>
      <c r="N15" s="2">
        <f>Bulang!R15</f>
        <v>0</v>
      </c>
      <c r="O15" s="2">
        <f>Sekupang!G15</f>
        <v>0.5</v>
      </c>
      <c r="P15" s="2">
        <f>Sekupang!H15</f>
        <v>14000</v>
      </c>
      <c r="Q15" s="2">
        <f t="shared" si="0"/>
        <v>17.689999999999998</v>
      </c>
      <c r="R15" s="2">
        <f t="shared" si="1"/>
        <v>65500</v>
      </c>
    </row>
    <row r="16" spans="1:18" x14ac:dyDescent="0.25">
      <c r="A16" s="2">
        <v>11</v>
      </c>
      <c r="B16" s="2" t="s">
        <v>20</v>
      </c>
      <c r="C16" s="2">
        <f>Galang!AS16</f>
        <v>23.25</v>
      </c>
      <c r="D16" s="2">
        <f>Galang!AT16</f>
        <v>13000</v>
      </c>
      <c r="E16" s="2">
        <f>Sagulung!AK16</f>
        <v>0.05</v>
      </c>
      <c r="F16" s="2">
        <f>Sagulung!AL16</f>
        <v>300</v>
      </c>
      <c r="G16" s="2">
        <f>'Sei Beduk'!W16</f>
        <v>0</v>
      </c>
      <c r="H16" s="2">
        <f>'Sei Beduk'!X16</f>
        <v>0</v>
      </c>
      <c r="I16" s="2">
        <f>'Batu Aji'!K16</f>
        <v>1.5</v>
      </c>
      <c r="J16" s="2">
        <f>'Batu Aji'!L16</f>
        <v>450</v>
      </c>
      <c r="K16" s="2">
        <f>Nongsa!I16</f>
        <v>0</v>
      </c>
      <c r="L16" s="2">
        <f>Nongsa!J16</f>
        <v>0</v>
      </c>
      <c r="M16" s="2">
        <f>Bulang!Q16</f>
        <v>0</v>
      </c>
      <c r="N16" s="2">
        <f>Bulang!R16</f>
        <v>0</v>
      </c>
      <c r="O16" s="2">
        <f>Sekupang!G16</f>
        <v>0</v>
      </c>
      <c r="P16" s="2">
        <f>Sekupang!H16</f>
        <v>0</v>
      </c>
      <c r="Q16" s="2">
        <f t="shared" si="0"/>
        <v>24.8</v>
      </c>
      <c r="R16" s="2">
        <f t="shared" si="1"/>
        <v>13750</v>
      </c>
    </row>
    <row r="17" spans="1:18" x14ac:dyDescent="0.25">
      <c r="A17" s="2">
        <v>12</v>
      </c>
      <c r="B17" s="2" t="s">
        <v>21</v>
      </c>
      <c r="C17" s="2">
        <f>Galang!AS17</f>
        <v>44</v>
      </c>
      <c r="D17" s="2">
        <f>Galang!AT17</f>
        <v>30022</v>
      </c>
      <c r="E17" s="2">
        <f>Sagulung!AK17</f>
        <v>7.1999999999999993</v>
      </c>
      <c r="F17" s="2">
        <f>Sagulung!AL17</f>
        <v>12250</v>
      </c>
      <c r="G17" s="2">
        <f>'Sei Beduk'!W17</f>
        <v>14.5</v>
      </c>
      <c r="H17" s="2">
        <f>'Sei Beduk'!X17</f>
        <v>7750</v>
      </c>
      <c r="I17" s="2">
        <f>'Batu Aji'!K17</f>
        <v>4</v>
      </c>
      <c r="J17" s="2">
        <f>'Batu Aji'!L17</f>
        <v>4400</v>
      </c>
      <c r="K17" s="2">
        <f>Nongsa!I17</f>
        <v>33</v>
      </c>
      <c r="L17" s="2">
        <f>Nongsa!J17</f>
        <v>21000</v>
      </c>
      <c r="M17" s="2">
        <f>Bulang!Q17</f>
        <v>0</v>
      </c>
      <c r="N17" s="2">
        <f>Bulang!R17</f>
        <v>0</v>
      </c>
      <c r="O17" s="2">
        <f>Sekupang!G17</f>
        <v>0.5</v>
      </c>
      <c r="P17" s="2">
        <f>Sekupang!H17</f>
        <v>200</v>
      </c>
      <c r="Q17" s="2">
        <f t="shared" si="0"/>
        <v>103.2</v>
      </c>
      <c r="R17" s="2">
        <f t="shared" si="1"/>
        <v>75622</v>
      </c>
    </row>
    <row r="18" spans="1:18" x14ac:dyDescent="0.25">
      <c r="A18" s="2">
        <v>13</v>
      </c>
      <c r="B18" s="2" t="s">
        <v>22</v>
      </c>
      <c r="C18" s="2">
        <f>Galang!AS18</f>
        <v>6.25</v>
      </c>
      <c r="D18" s="2">
        <f>Galang!AT18</f>
        <v>1500</v>
      </c>
      <c r="E18" s="2">
        <f>Sagulung!AK18</f>
        <v>0.5</v>
      </c>
      <c r="F18" s="2">
        <f>Sagulung!AL18</f>
        <v>0</v>
      </c>
      <c r="G18" s="2">
        <f>'Sei Beduk'!W18</f>
        <v>1.1000000000000001</v>
      </c>
      <c r="H18" s="2">
        <f>'Sei Beduk'!X18</f>
        <v>2500</v>
      </c>
      <c r="I18" s="2">
        <f>'Batu Aji'!K18</f>
        <v>0.25</v>
      </c>
      <c r="J18" s="2">
        <f>'Batu Aji'!L18</f>
        <v>600</v>
      </c>
      <c r="K18" s="2">
        <f>Nongsa!I18</f>
        <v>0</v>
      </c>
      <c r="L18" s="2">
        <f>Nongsa!J18</f>
        <v>0</v>
      </c>
      <c r="M18" s="2">
        <f>Bulang!Q18</f>
        <v>0</v>
      </c>
      <c r="N18" s="2">
        <f>Bulang!R18</f>
        <v>0</v>
      </c>
      <c r="O18" s="2">
        <f>Sekupang!G18</f>
        <v>0</v>
      </c>
      <c r="P18" s="2">
        <f>Sekupang!H18</f>
        <v>0</v>
      </c>
      <c r="Q18" s="2">
        <f t="shared" si="0"/>
        <v>8.1</v>
      </c>
      <c r="R18" s="2">
        <f t="shared" si="1"/>
        <v>4600</v>
      </c>
    </row>
    <row r="19" spans="1:18" x14ac:dyDescent="0.25">
      <c r="A19" s="2">
        <v>14</v>
      </c>
      <c r="B19" s="2" t="s">
        <v>23</v>
      </c>
      <c r="C19" s="2">
        <f>Galang!AS19</f>
        <v>0</v>
      </c>
      <c r="D19" s="2">
        <f>Galang!AT19</f>
        <v>0</v>
      </c>
      <c r="E19" s="2">
        <f>Sagulung!AK19</f>
        <v>0</v>
      </c>
      <c r="F19" s="2">
        <f>Sagulung!AL19</f>
        <v>0</v>
      </c>
      <c r="G19" s="2">
        <f>'Sei Beduk'!W19</f>
        <v>0</v>
      </c>
      <c r="H19" s="2">
        <f>'Sei Beduk'!X19</f>
        <v>0</v>
      </c>
      <c r="I19" s="2">
        <f>'Batu Aji'!K19</f>
        <v>0</v>
      </c>
      <c r="J19" s="2">
        <f>'Batu Aji'!L19</f>
        <v>0</v>
      </c>
      <c r="K19" s="2">
        <f>Nongsa!I19</f>
        <v>0</v>
      </c>
      <c r="L19" s="2">
        <f>Nongsa!J19</f>
        <v>0</v>
      </c>
      <c r="M19" s="2">
        <f>Bulang!Q19</f>
        <v>0</v>
      </c>
      <c r="N19" s="2">
        <f>Bulang!R19</f>
        <v>0</v>
      </c>
      <c r="O19" s="2">
        <f>Sekupang!G19</f>
        <v>0</v>
      </c>
      <c r="P19" s="2">
        <f>Sekupang!H19</f>
        <v>0</v>
      </c>
      <c r="Q19" s="2">
        <f t="shared" si="0"/>
        <v>0</v>
      </c>
      <c r="R19" s="2">
        <f t="shared" si="1"/>
        <v>0</v>
      </c>
    </row>
    <row r="20" spans="1:18" x14ac:dyDescent="0.25">
      <c r="A20" s="2">
        <v>15</v>
      </c>
      <c r="B20" s="2" t="s">
        <v>24</v>
      </c>
      <c r="C20" s="2">
        <f>Galang!AS20</f>
        <v>3.6</v>
      </c>
      <c r="D20" s="2">
        <f>Galang!AT20</f>
        <v>2180</v>
      </c>
      <c r="E20" s="2">
        <f>Sagulung!AK20</f>
        <v>0</v>
      </c>
      <c r="F20" s="2">
        <f>Sagulung!AL20</f>
        <v>0</v>
      </c>
      <c r="G20" s="2">
        <f>'Sei Beduk'!W20</f>
        <v>0.02</v>
      </c>
      <c r="H20" s="2">
        <f>'Sei Beduk'!X20</f>
        <v>36</v>
      </c>
      <c r="I20" s="2">
        <f>'Batu Aji'!K20</f>
        <v>3.25</v>
      </c>
      <c r="J20" s="2">
        <f>'Batu Aji'!L20</f>
        <v>1710</v>
      </c>
      <c r="K20" s="2">
        <f>Nongsa!I20</f>
        <v>2</v>
      </c>
      <c r="L20" s="2">
        <f>Nongsa!J20</f>
        <v>0</v>
      </c>
      <c r="M20" s="2">
        <f>Bulang!Q20</f>
        <v>0</v>
      </c>
      <c r="N20" s="2">
        <f>Bulang!R20</f>
        <v>0</v>
      </c>
      <c r="O20" s="2">
        <f>Sekupang!G20</f>
        <v>0</v>
      </c>
      <c r="P20" s="2">
        <f>Sekupang!H20</f>
        <v>0</v>
      </c>
      <c r="Q20" s="2">
        <f t="shared" si="0"/>
        <v>8.870000000000001</v>
      </c>
      <c r="R20" s="2">
        <f t="shared" si="1"/>
        <v>3926</v>
      </c>
    </row>
    <row r="21" spans="1:18" x14ac:dyDescent="0.25">
      <c r="A21" s="2">
        <v>16</v>
      </c>
      <c r="B21" s="2" t="s">
        <v>25</v>
      </c>
      <c r="C21" s="2">
        <f>Galang!AS21</f>
        <v>11.25</v>
      </c>
      <c r="D21" s="2">
        <f>Galang!AT21</f>
        <v>0</v>
      </c>
      <c r="E21" s="2">
        <f>Sagulung!AK21</f>
        <v>0</v>
      </c>
      <c r="F21" s="2">
        <f>Sagulung!AL21</f>
        <v>0</v>
      </c>
      <c r="G21" s="2">
        <f>'Sei Beduk'!W21</f>
        <v>0</v>
      </c>
      <c r="H21" s="2">
        <f>'Sei Beduk'!X21</f>
        <v>0</v>
      </c>
      <c r="I21" s="2">
        <f>'Batu Aji'!K21</f>
        <v>5</v>
      </c>
      <c r="J21" s="2">
        <f>'Batu Aji'!L21</f>
        <v>200</v>
      </c>
      <c r="K21" s="2">
        <f>Nongsa!I21</f>
        <v>0</v>
      </c>
      <c r="L21" s="2">
        <f>Nongsa!J21</f>
        <v>0</v>
      </c>
      <c r="M21" s="2">
        <f>Bulang!Q21</f>
        <v>0</v>
      </c>
      <c r="N21" s="2">
        <f>Bulang!R21</f>
        <v>0</v>
      </c>
      <c r="O21" s="2">
        <f>Sekupang!G21</f>
        <v>0</v>
      </c>
      <c r="P21" s="2">
        <f>Sekupang!H21</f>
        <v>0</v>
      </c>
      <c r="Q21" s="2">
        <f t="shared" si="0"/>
        <v>16.25</v>
      </c>
      <c r="R21" s="2">
        <f t="shared" si="1"/>
        <v>200</v>
      </c>
    </row>
    <row r="22" spans="1:18" x14ac:dyDescent="0.25">
      <c r="A22" s="2">
        <v>17</v>
      </c>
      <c r="B22" s="2" t="s">
        <v>26</v>
      </c>
      <c r="C22" s="2">
        <f>Galang!AS22</f>
        <v>25.76</v>
      </c>
      <c r="D22" s="2">
        <f>Galang!AT22</f>
        <v>58670</v>
      </c>
      <c r="E22" s="2">
        <f>Sagulung!AK22</f>
        <v>1022.7</v>
      </c>
      <c r="F22" s="2">
        <f>Sagulung!AL22</f>
        <v>333800</v>
      </c>
      <c r="G22" s="2">
        <f>'Sei Beduk'!W22</f>
        <v>43</v>
      </c>
      <c r="H22" s="2">
        <f>'Sei Beduk'!X22</f>
        <v>43700</v>
      </c>
      <c r="I22" s="2">
        <f>'Batu Aji'!K22</f>
        <v>1.2</v>
      </c>
      <c r="J22" s="2">
        <f>'Batu Aji'!L22</f>
        <v>4800</v>
      </c>
      <c r="K22" s="2">
        <f>Nongsa!I22</f>
        <v>23</v>
      </c>
      <c r="L22" s="2">
        <f>Nongsa!J22</f>
        <v>250000</v>
      </c>
      <c r="M22" s="2">
        <f>Bulang!Q22</f>
        <v>0</v>
      </c>
      <c r="N22" s="2">
        <f>Bulang!R22</f>
        <v>0</v>
      </c>
      <c r="O22" s="2">
        <f>Sekupang!G22</f>
        <v>1</v>
      </c>
      <c r="P22" s="2">
        <f>Sekupang!H22</f>
        <v>0</v>
      </c>
      <c r="Q22" s="2">
        <f t="shared" si="0"/>
        <v>1116.6600000000001</v>
      </c>
      <c r="R22" s="2">
        <f t="shared" si="1"/>
        <v>690970</v>
      </c>
    </row>
    <row r="23" spans="1:18" x14ac:dyDescent="0.25">
      <c r="A23" s="2">
        <v>18</v>
      </c>
      <c r="B23" s="2" t="s">
        <v>27</v>
      </c>
      <c r="C23" s="2">
        <f>Galang!AS23</f>
        <v>37.25</v>
      </c>
      <c r="D23" s="2">
        <f>Galang!AT23</f>
        <v>111374</v>
      </c>
      <c r="E23" s="2">
        <f>Sagulung!AK23</f>
        <v>13.455</v>
      </c>
      <c r="F23" s="2">
        <f>Sagulung!AL23</f>
        <v>82800</v>
      </c>
      <c r="G23" s="2">
        <f>'Sei Beduk'!W23</f>
        <v>5.77</v>
      </c>
      <c r="H23" s="2">
        <f>'Sei Beduk'!X23</f>
        <v>2850</v>
      </c>
      <c r="I23" s="2">
        <f>'Batu Aji'!K23</f>
        <v>2.6</v>
      </c>
      <c r="J23" s="2">
        <f>'Batu Aji'!L23</f>
        <v>16660</v>
      </c>
      <c r="K23" s="2">
        <f>Nongsa!I23</f>
        <v>6.5</v>
      </c>
      <c r="L23" s="2">
        <f>Nongsa!J23</f>
        <v>6900</v>
      </c>
      <c r="M23" s="2">
        <f>Bulang!Q23</f>
        <v>0</v>
      </c>
      <c r="N23" s="2">
        <f>Bulang!R23</f>
        <v>0</v>
      </c>
      <c r="O23" s="2">
        <f>Sekupang!G23</f>
        <v>3</v>
      </c>
      <c r="P23" s="2">
        <f>Sekupang!H23</f>
        <v>10000</v>
      </c>
      <c r="Q23" s="2">
        <f t="shared" si="0"/>
        <v>68.574999999999989</v>
      </c>
      <c r="R23" s="2">
        <f t="shared" si="1"/>
        <v>230584</v>
      </c>
    </row>
  </sheetData>
  <mergeCells count="10">
    <mergeCell ref="O4:P4"/>
    <mergeCell ref="A4:A5"/>
    <mergeCell ref="B4:B5"/>
    <mergeCell ref="Q4:R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opLeftCell="G1" zoomScale="80" zoomScaleNormal="80" workbookViewId="0">
      <selection activeCell="AQ4" sqref="AQ4:AR4"/>
    </sheetView>
  </sheetViews>
  <sheetFormatPr defaultRowHeight="15" x14ac:dyDescent="0.25"/>
  <cols>
    <col min="1" max="1" width="5.7109375" customWidth="1"/>
    <col min="2" max="2" width="18.85546875" customWidth="1"/>
    <col min="3" max="37" width="8" customWidth="1"/>
  </cols>
  <sheetData>
    <row r="1" spans="1:46" x14ac:dyDescent="0.25">
      <c r="K1" s="1" t="s">
        <v>0</v>
      </c>
    </row>
    <row r="2" spans="1:46" x14ac:dyDescent="0.25">
      <c r="K2" s="1" t="str">
        <f>Batam!I2</f>
        <v>Bulan Desember 2021</v>
      </c>
    </row>
    <row r="4" spans="1:46" x14ac:dyDescent="0.25">
      <c r="A4" s="8" t="s">
        <v>1</v>
      </c>
      <c r="B4" s="8" t="s">
        <v>2</v>
      </c>
      <c r="C4" s="9" t="s">
        <v>33</v>
      </c>
      <c r="D4" s="9"/>
      <c r="E4" s="9" t="s">
        <v>69</v>
      </c>
      <c r="F4" s="9"/>
      <c r="G4" s="9" t="s">
        <v>51</v>
      </c>
      <c r="H4" s="9"/>
      <c r="I4" s="9" t="s">
        <v>52</v>
      </c>
      <c r="J4" s="9"/>
      <c r="K4" s="9" t="s">
        <v>54</v>
      </c>
      <c r="L4" s="9"/>
      <c r="M4" s="9" t="s">
        <v>55</v>
      </c>
      <c r="N4" s="9"/>
      <c r="O4" s="9" t="s">
        <v>56</v>
      </c>
      <c r="P4" s="9"/>
      <c r="Q4" s="9" t="s">
        <v>57</v>
      </c>
      <c r="R4" s="9"/>
      <c r="S4" s="9" t="s">
        <v>58</v>
      </c>
      <c r="T4" s="9"/>
      <c r="U4" s="9" t="s">
        <v>87</v>
      </c>
      <c r="V4" s="9"/>
      <c r="W4" s="9" t="s">
        <v>59</v>
      </c>
      <c r="X4" s="9"/>
      <c r="Y4" s="9" t="s">
        <v>85</v>
      </c>
      <c r="Z4" s="9"/>
      <c r="AA4" s="9" t="s">
        <v>86</v>
      </c>
      <c r="AB4" s="9"/>
      <c r="AC4" s="9" t="s">
        <v>84</v>
      </c>
      <c r="AD4" s="9"/>
      <c r="AE4" s="9" t="s">
        <v>93</v>
      </c>
      <c r="AF4" s="9"/>
      <c r="AG4" s="9" t="s">
        <v>92</v>
      </c>
      <c r="AH4" s="9"/>
      <c r="AI4" s="9" t="s">
        <v>98</v>
      </c>
      <c r="AJ4" s="9"/>
      <c r="AK4" s="9" t="s">
        <v>94</v>
      </c>
      <c r="AL4" s="9"/>
      <c r="AM4" s="7" t="s">
        <v>99</v>
      </c>
      <c r="AN4" s="7"/>
      <c r="AO4" s="10" t="s">
        <v>100</v>
      </c>
      <c r="AP4" s="11"/>
      <c r="AQ4" s="10" t="s">
        <v>101</v>
      </c>
      <c r="AR4" s="11"/>
      <c r="AS4" s="7" t="s">
        <v>3</v>
      </c>
      <c r="AT4" s="7"/>
    </row>
    <row r="5" spans="1:46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  <c r="S5" s="3" t="s">
        <v>28</v>
      </c>
      <c r="T5" s="3" t="s">
        <v>29</v>
      </c>
      <c r="U5" s="3" t="s">
        <v>28</v>
      </c>
      <c r="V5" s="3" t="s">
        <v>29</v>
      </c>
      <c r="W5" s="3" t="s">
        <v>28</v>
      </c>
      <c r="X5" s="3" t="s">
        <v>29</v>
      </c>
      <c r="Y5" s="3" t="s">
        <v>28</v>
      </c>
      <c r="Z5" s="3" t="s">
        <v>29</v>
      </c>
      <c r="AA5" s="3" t="s">
        <v>28</v>
      </c>
      <c r="AB5" s="3" t="s">
        <v>29</v>
      </c>
      <c r="AC5" s="3" t="s">
        <v>28</v>
      </c>
      <c r="AD5" s="3" t="s">
        <v>29</v>
      </c>
      <c r="AE5" s="3" t="s">
        <v>28</v>
      </c>
      <c r="AF5" s="3" t="s">
        <v>29</v>
      </c>
      <c r="AG5" s="3" t="s">
        <v>28</v>
      </c>
      <c r="AH5" s="3" t="s">
        <v>29</v>
      </c>
      <c r="AI5" s="3" t="s">
        <v>28</v>
      </c>
      <c r="AJ5" s="3" t="s">
        <v>29</v>
      </c>
      <c r="AK5" s="3" t="s">
        <v>28</v>
      </c>
      <c r="AL5" s="3" t="s">
        <v>29</v>
      </c>
      <c r="AM5" s="3" t="s">
        <v>28</v>
      </c>
      <c r="AN5" s="3" t="s">
        <v>29</v>
      </c>
      <c r="AO5" s="3" t="s">
        <v>28</v>
      </c>
      <c r="AP5" s="3" t="s">
        <v>29</v>
      </c>
      <c r="AQ5" s="3" t="s">
        <v>28</v>
      </c>
      <c r="AR5" s="3" t="s">
        <v>29</v>
      </c>
      <c r="AS5" s="3" t="s">
        <v>28</v>
      </c>
      <c r="AT5" s="3" t="s">
        <v>29</v>
      </c>
    </row>
    <row r="6" spans="1:46" x14ac:dyDescent="0.25">
      <c r="A6" s="2">
        <v>1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>
        <f>C6+G6+I6+K6+M6+O6+W6+Q6+S6+U6+AQ6+Y6+AA6+AC6+AE6+AI6+AK6+AG6+AM6+AO6</f>
        <v>0</v>
      </c>
      <c r="AT6" s="2">
        <f t="shared" ref="AT6:AT35" si="0">D6+H6+J6+L6+N6+P6+X6+R6+T6+V6+AR6+Z6+AB6+AD6+AF6+AJ6+AL6+AH6+AN6+AP6</f>
        <v>0</v>
      </c>
    </row>
    <row r="7" spans="1:46" x14ac:dyDescent="0.25">
      <c r="A7" s="2">
        <v>2</v>
      </c>
      <c r="B7" s="2" t="s">
        <v>10</v>
      </c>
      <c r="C7" s="2"/>
      <c r="D7" s="2"/>
      <c r="E7" s="2"/>
      <c r="F7" s="2"/>
      <c r="G7" s="2">
        <v>3</v>
      </c>
      <c r="H7" s="2">
        <v>2800</v>
      </c>
      <c r="I7" s="2">
        <v>3</v>
      </c>
      <c r="J7" s="2">
        <v>500</v>
      </c>
      <c r="K7" s="2">
        <v>3</v>
      </c>
      <c r="L7" s="2">
        <v>700</v>
      </c>
      <c r="M7" s="2">
        <v>5</v>
      </c>
      <c r="N7" s="2">
        <v>10000</v>
      </c>
      <c r="O7" s="2">
        <v>4</v>
      </c>
      <c r="P7" s="2">
        <v>49</v>
      </c>
      <c r="Q7" s="2">
        <v>1</v>
      </c>
      <c r="R7" s="2">
        <v>3000</v>
      </c>
      <c r="S7" s="2">
        <v>4</v>
      </c>
      <c r="T7" s="2">
        <v>3000</v>
      </c>
      <c r="U7" s="2">
        <v>1</v>
      </c>
      <c r="V7" s="2">
        <v>50</v>
      </c>
      <c r="W7" s="2">
        <v>3</v>
      </c>
      <c r="X7" s="2">
        <v>1200</v>
      </c>
      <c r="Y7" s="2">
        <v>0.25</v>
      </c>
      <c r="Z7" s="2">
        <f>300*4</f>
        <v>1200</v>
      </c>
      <c r="AA7" s="2">
        <v>0.5</v>
      </c>
      <c r="AB7" s="2">
        <f>200*5</f>
        <v>1000</v>
      </c>
      <c r="AC7" s="2"/>
      <c r="AD7" s="2"/>
      <c r="AE7" s="2">
        <v>2.5</v>
      </c>
      <c r="AF7" s="2">
        <v>1750</v>
      </c>
      <c r="AG7" s="2">
        <v>4.5</v>
      </c>
      <c r="AH7" s="2">
        <v>2500</v>
      </c>
      <c r="AI7" s="2">
        <v>1</v>
      </c>
      <c r="AJ7" s="2">
        <v>2500</v>
      </c>
      <c r="AK7" s="2">
        <v>3</v>
      </c>
      <c r="AL7" s="2">
        <v>2000</v>
      </c>
      <c r="AM7" s="2"/>
      <c r="AN7" s="2"/>
      <c r="AO7" s="2"/>
      <c r="AP7" s="2"/>
      <c r="AQ7" s="2">
        <v>1.33</v>
      </c>
      <c r="AR7" s="2">
        <v>600</v>
      </c>
      <c r="AS7" s="2">
        <f t="shared" ref="AS7:AS35" si="1">C7+G7+I7+K7+M7+O7+W7+Q7+S7+U7+AQ7+Y7+AA7+AC7+AE7+AI7+AK7+AG7+AM7+AO7</f>
        <v>40.08</v>
      </c>
      <c r="AT7" s="2">
        <f t="shared" si="0"/>
        <v>32849</v>
      </c>
    </row>
    <row r="8" spans="1:46" x14ac:dyDescent="0.25">
      <c r="A8" s="2">
        <v>3</v>
      </c>
      <c r="B8" s="2" t="s">
        <v>12</v>
      </c>
      <c r="C8" s="2">
        <v>0.25</v>
      </c>
      <c r="D8" s="2">
        <v>100</v>
      </c>
      <c r="E8" s="2"/>
      <c r="F8" s="2"/>
      <c r="G8" s="2">
        <v>0.5</v>
      </c>
      <c r="H8" s="2">
        <v>120</v>
      </c>
      <c r="I8" s="2"/>
      <c r="J8" s="2"/>
      <c r="K8" s="2">
        <v>0.5</v>
      </c>
      <c r="L8" s="2">
        <v>300</v>
      </c>
      <c r="M8" s="2">
        <v>1</v>
      </c>
      <c r="N8" s="2">
        <v>500</v>
      </c>
      <c r="O8" s="2"/>
      <c r="P8" s="2"/>
      <c r="Q8" s="2">
        <v>0.5</v>
      </c>
      <c r="R8" s="2">
        <v>500</v>
      </c>
      <c r="S8" s="2">
        <v>2</v>
      </c>
      <c r="T8" s="2">
        <v>200</v>
      </c>
      <c r="U8" s="2">
        <v>0.5</v>
      </c>
      <c r="V8" s="2">
        <v>100</v>
      </c>
      <c r="W8" s="2"/>
      <c r="X8" s="2"/>
      <c r="Y8" s="2">
        <v>0.25</v>
      </c>
      <c r="Z8" s="2">
        <f>50*4</f>
        <v>200</v>
      </c>
      <c r="AA8" s="2">
        <v>0.5</v>
      </c>
      <c r="AB8" s="2"/>
      <c r="AC8" s="2">
        <v>0.25</v>
      </c>
      <c r="AD8" s="2">
        <v>100</v>
      </c>
      <c r="AE8" s="2"/>
      <c r="AF8" s="2"/>
      <c r="AG8" s="2">
        <v>0.5</v>
      </c>
      <c r="AH8" s="2">
        <v>200</v>
      </c>
      <c r="AI8" s="2">
        <v>0.25</v>
      </c>
      <c r="AJ8" s="2">
        <v>250</v>
      </c>
      <c r="AK8" s="2">
        <v>0.25</v>
      </c>
      <c r="AL8" s="2">
        <v>150</v>
      </c>
      <c r="AM8" s="2"/>
      <c r="AN8" s="2"/>
      <c r="AO8" s="2">
        <v>2E-3</v>
      </c>
      <c r="AP8" s="2">
        <v>113</v>
      </c>
      <c r="AQ8" s="2"/>
      <c r="AR8" s="2"/>
      <c r="AS8" s="2">
        <f t="shared" si="1"/>
        <v>7.2519999999999998</v>
      </c>
      <c r="AT8" s="2">
        <f t="shared" si="0"/>
        <v>2833</v>
      </c>
    </row>
    <row r="9" spans="1:46" x14ac:dyDescent="0.25">
      <c r="A9" s="2">
        <v>4</v>
      </c>
      <c r="B9" s="2" t="s">
        <v>13</v>
      </c>
      <c r="C9" s="2">
        <v>0.25</v>
      </c>
      <c r="D9" s="2">
        <v>190</v>
      </c>
      <c r="E9" s="2"/>
      <c r="F9" s="2"/>
      <c r="G9" s="2"/>
      <c r="H9" s="2"/>
      <c r="I9" s="2"/>
      <c r="J9" s="2"/>
      <c r="K9" s="2">
        <v>0.3</v>
      </c>
      <c r="L9" s="2">
        <v>200</v>
      </c>
      <c r="M9" s="2"/>
      <c r="N9" s="2"/>
      <c r="O9" s="2"/>
      <c r="P9" s="2"/>
      <c r="Q9" s="2"/>
      <c r="R9" s="2"/>
      <c r="S9" s="2">
        <v>0.5</v>
      </c>
      <c r="T9" s="2">
        <v>50</v>
      </c>
      <c r="U9" s="2">
        <v>0.5</v>
      </c>
      <c r="V9" s="2">
        <v>50</v>
      </c>
      <c r="W9" s="2"/>
      <c r="X9" s="2"/>
      <c r="Y9" s="2"/>
      <c r="Z9" s="2"/>
      <c r="AA9" s="2">
        <v>0.5</v>
      </c>
      <c r="AB9" s="2">
        <f>50*5</f>
        <v>250</v>
      </c>
      <c r="AC9" s="2">
        <v>0.25</v>
      </c>
      <c r="AD9" s="2">
        <v>100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>
        <v>0.5</v>
      </c>
      <c r="AR9" s="2">
        <v>200</v>
      </c>
      <c r="AS9" s="2">
        <f t="shared" si="1"/>
        <v>2.8</v>
      </c>
      <c r="AT9" s="2">
        <f t="shared" si="0"/>
        <v>1040</v>
      </c>
    </row>
    <row r="10" spans="1:46" x14ac:dyDescent="0.25">
      <c r="A10" s="2">
        <v>5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>
        <v>0.25</v>
      </c>
      <c r="AD10" s="2">
        <v>100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>
        <f t="shared" si="1"/>
        <v>0.25</v>
      </c>
      <c r="AT10" s="2">
        <f t="shared" si="0"/>
        <v>100</v>
      </c>
    </row>
    <row r="11" spans="1:46" x14ac:dyDescent="0.25">
      <c r="A11" s="2">
        <v>6</v>
      </c>
      <c r="B11" s="2" t="s">
        <v>15</v>
      </c>
      <c r="C11" s="2"/>
      <c r="D11" s="2"/>
      <c r="E11" s="2"/>
      <c r="F11" s="2"/>
      <c r="G11" s="2">
        <v>1.5</v>
      </c>
      <c r="H11" s="2">
        <v>3000</v>
      </c>
      <c r="I11" s="2"/>
      <c r="J11" s="2"/>
      <c r="K11" s="2">
        <v>1</v>
      </c>
      <c r="L11" s="2">
        <v>8000</v>
      </c>
      <c r="M11" s="2">
        <v>2</v>
      </c>
      <c r="N11" s="2">
        <v>5000</v>
      </c>
      <c r="O11" s="2"/>
      <c r="P11" s="2"/>
      <c r="Q11" s="2">
        <v>0.5</v>
      </c>
      <c r="R11" s="2">
        <v>2000</v>
      </c>
      <c r="S11" s="2">
        <v>2</v>
      </c>
      <c r="T11" s="2">
        <v>6000</v>
      </c>
      <c r="U11" s="2">
        <v>0.5</v>
      </c>
      <c r="V11" s="2">
        <f>50*15</f>
        <v>750</v>
      </c>
      <c r="W11" s="2">
        <v>1</v>
      </c>
      <c r="X11" s="2">
        <v>5000</v>
      </c>
      <c r="Y11" s="2">
        <v>0.02</v>
      </c>
      <c r="Z11" s="2">
        <v>500</v>
      </c>
      <c r="AA11" s="2">
        <v>1.5</v>
      </c>
      <c r="AB11" s="2">
        <f>250*15</f>
        <v>3750</v>
      </c>
      <c r="AC11" s="2">
        <v>0.25</v>
      </c>
      <c r="AD11" s="2">
        <v>250</v>
      </c>
      <c r="AE11" s="2"/>
      <c r="AF11" s="2"/>
      <c r="AG11" s="2">
        <v>0.5</v>
      </c>
      <c r="AH11" s="2">
        <v>700</v>
      </c>
      <c r="AI11" s="2"/>
      <c r="AJ11" s="2"/>
      <c r="AK11" s="2"/>
      <c r="AL11" s="2"/>
      <c r="AM11" s="2"/>
      <c r="AN11" s="2"/>
      <c r="AO11" s="2"/>
      <c r="AP11" s="2"/>
      <c r="AQ11" s="2">
        <v>0.25</v>
      </c>
      <c r="AR11" s="2">
        <v>1800</v>
      </c>
      <c r="AS11" s="2">
        <f t="shared" si="1"/>
        <v>11.02</v>
      </c>
      <c r="AT11" s="2">
        <f t="shared" si="0"/>
        <v>36750</v>
      </c>
    </row>
    <row r="12" spans="1:46" x14ac:dyDescent="0.25">
      <c r="A12" s="2">
        <v>7</v>
      </c>
      <c r="B12" s="2" t="s">
        <v>16</v>
      </c>
      <c r="C12" s="2"/>
      <c r="D12" s="2"/>
      <c r="E12" s="2"/>
      <c r="F12" s="2"/>
      <c r="G12" s="2">
        <v>0.5</v>
      </c>
      <c r="H12" s="2">
        <v>5600</v>
      </c>
      <c r="I12" s="2">
        <v>0.25</v>
      </c>
      <c r="J12" s="2">
        <v>300</v>
      </c>
      <c r="K12" s="2">
        <v>0.5</v>
      </c>
      <c r="L12" s="2">
        <v>5000</v>
      </c>
      <c r="M12" s="2">
        <v>2</v>
      </c>
      <c r="N12" s="2">
        <v>5000</v>
      </c>
      <c r="O12" s="2"/>
      <c r="P12" s="2"/>
      <c r="Q12" s="2">
        <v>0.5</v>
      </c>
      <c r="R12" s="2">
        <v>2000</v>
      </c>
      <c r="S12" s="2">
        <v>2</v>
      </c>
      <c r="T12" s="2">
        <v>6000</v>
      </c>
      <c r="U12" s="2"/>
      <c r="V12" s="2"/>
      <c r="W12" s="2">
        <v>1</v>
      </c>
      <c r="X12" s="2">
        <v>6000</v>
      </c>
      <c r="Y12" s="2">
        <v>0.01</v>
      </c>
      <c r="Z12" s="2">
        <v>500</v>
      </c>
      <c r="AA12" s="2">
        <v>1</v>
      </c>
      <c r="AB12" s="2">
        <f>200*15</f>
        <v>3000</v>
      </c>
      <c r="AC12" s="2">
        <v>2</v>
      </c>
      <c r="AD12" s="2">
        <v>4000</v>
      </c>
      <c r="AE12" s="2"/>
      <c r="AF12" s="2"/>
      <c r="AG12" s="2">
        <v>0.5</v>
      </c>
      <c r="AH12" s="2">
        <v>900</v>
      </c>
      <c r="AI12" s="2"/>
      <c r="AJ12" s="2"/>
      <c r="AK12" s="2"/>
      <c r="AL12" s="2"/>
      <c r="AM12" s="2"/>
      <c r="AN12" s="2"/>
      <c r="AO12" s="2"/>
      <c r="AP12" s="2"/>
      <c r="AQ12" s="2">
        <v>0.25</v>
      </c>
      <c r="AR12" s="2">
        <v>1500</v>
      </c>
      <c r="AS12" s="2">
        <f t="shared" si="1"/>
        <v>10.51</v>
      </c>
      <c r="AT12" s="2">
        <f t="shared" si="0"/>
        <v>39800</v>
      </c>
    </row>
    <row r="13" spans="1:46" x14ac:dyDescent="0.25">
      <c r="A13" s="2">
        <v>8</v>
      </c>
      <c r="B13" s="2" t="s">
        <v>17</v>
      </c>
      <c r="C13" s="2"/>
      <c r="D13" s="2"/>
      <c r="E13" s="2">
        <v>2E-3</v>
      </c>
      <c r="F13" s="2">
        <v>500</v>
      </c>
      <c r="G13" s="2">
        <v>0.5</v>
      </c>
      <c r="H13" s="2">
        <v>1700</v>
      </c>
      <c r="I13" s="2"/>
      <c r="J13" s="2"/>
      <c r="K13" s="2">
        <v>2</v>
      </c>
      <c r="L13" s="2">
        <v>8000</v>
      </c>
      <c r="M13" s="2">
        <v>3</v>
      </c>
      <c r="N13" s="2">
        <v>12000</v>
      </c>
      <c r="O13" s="2">
        <v>0.5</v>
      </c>
      <c r="P13" s="2"/>
      <c r="Q13" s="2"/>
      <c r="R13" s="2"/>
      <c r="S13" s="2">
        <v>2</v>
      </c>
      <c r="T13" s="2">
        <v>2000</v>
      </c>
      <c r="U13" s="2">
        <v>0.5</v>
      </c>
      <c r="V13" s="2"/>
      <c r="W13" s="2">
        <v>1</v>
      </c>
      <c r="X13" s="2">
        <v>7000</v>
      </c>
      <c r="Y13" s="2">
        <v>0.02</v>
      </c>
      <c r="Z13" s="2">
        <f>100*4</f>
        <v>400</v>
      </c>
      <c r="AA13" s="2">
        <v>1</v>
      </c>
      <c r="AB13" s="2">
        <f>300*15</f>
        <v>4500</v>
      </c>
      <c r="AC13" s="2"/>
      <c r="AD13" s="2"/>
      <c r="AE13" s="2">
        <v>0.3</v>
      </c>
      <c r="AF13" s="2">
        <v>500</v>
      </c>
      <c r="AG13" s="2">
        <v>1</v>
      </c>
      <c r="AH13" s="2">
        <v>1000</v>
      </c>
      <c r="AI13" s="2"/>
      <c r="AJ13" s="2"/>
      <c r="AK13" s="2">
        <v>0.25</v>
      </c>
      <c r="AL13" s="2">
        <v>500</v>
      </c>
      <c r="AM13" s="2"/>
      <c r="AN13" s="2"/>
      <c r="AO13" s="2"/>
      <c r="AP13" s="2"/>
      <c r="AQ13" s="2">
        <v>1</v>
      </c>
      <c r="AR13" s="2">
        <v>8000</v>
      </c>
      <c r="AS13" s="2">
        <f t="shared" si="1"/>
        <v>13.07</v>
      </c>
      <c r="AT13" s="2">
        <f t="shared" si="0"/>
        <v>45600</v>
      </c>
    </row>
    <row r="14" spans="1:46" x14ac:dyDescent="0.25">
      <c r="A14" s="2">
        <v>9</v>
      </c>
      <c r="B14" s="2" t="s">
        <v>18</v>
      </c>
      <c r="C14" s="2"/>
      <c r="D14" s="2"/>
      <c r="E14" s="2">
        <v>3.0000000000000001E-3</v>
      </c>
      <c r="F14" s="2">
        <v>1000</v>
      </c>
      <c r="G14" s="2">
        <v>1</v>
      </c>
      <c r="H14" s="2">
        <v>1870</v>
      </c>
      <c r="I14" s="2">
        <v>0.25</v>
      </c>
      <c r="J14" s="2"/>
      <c r="K14" s="2">
        <v>3</v>
      </c>
      <c r="L14" s="2">
        <v>16000</v>
      </c>
      <c r="M14" s="2">
        <v>1</v>
      </c>
      <c r="N14" s="2">
        <v>15000</v>
      </c>
      <c r="O14" s="2">
        <v>0.5</v>
      </c>
      <c r="P14" s="2"/>
      <c r="Q14" s="2">
        <v>1</v>
      </c>
      <c r="R14" s="2">
        <v>20000</v>
      </c>
      <c r="S14" s="2">
        <v>2</v>
      </c>
      <c r="T14" s="2">
        <v>2000</v>
      </c>
      <c r="U14" s="2"/>
      <c r="V14" s="2"/>
      <c r="W14" s="2"/>
      <c r="X14" s="2"/>
      <c r="Y14" s="2"/>
      <c r="Z14" s="2"/>
      <c r="AA14" s="2">
        <v>1</v>
      </c>
      <c r="AB14" s="2">
        <f>500*15</f>
        <v>7500</v>
      </c>
      <c r="AC14" s="2"/>
      <c r="AD14" s="2"/>
      <c r="AE14" s="2"/>
      <c r="AF14" s="2"/>
      <c r="AG14" s="2">
        <v>1</v>
      </c>
      <c r="AH14" s="2">
        <v>500</v>
      </c>
      <c r="AI14" s="2">
        <v>2</v>
      </c>
      <c r="AJ14" s="2"/>
      <c r="AK14" s="2"/>
      <c r="AL14" s="2"/>
      <c r="AM14" s="2"/>
      <c r="AN14" s="2"/>
      <c r="AO14" s="2"/>
      <c r="AP14" s="2"/>
      <c r="AQ14" s="2">
        <v>1.5</v>
      </c>
      <c r="AR14" s="2">
        <v>20000</v>
      </c>
      <c r="AS14" s="2">
        <f t="shared" si="1"/>
        <v>14.25</v>
      </c>
      <c r="AT14" s="2">
        <f t="shared" si="0"/>
        <v>82870</v>
      </c>
    </row>
    <row r="15" spans="1:46" x14ac:dyDescent="0.25">
      <c r="A15" s="2">
        <v>10</v>
      </c>
      <c r="B15" s="2" t="s">
        <v>19</v>
      </c>
      <c r="C15" s="2"/>
      <c r="D15" s="2"/>
      <c r="E15" s="2"/>
      <c r="F15" s="2"/>
      <c r="G15" s="2">
        <v>1</v>
      </c>
      <c r="H15" s="2">
        <v>800</v>
      </c>
      <c r="I15" s="2"/>
      <c r="J15" s="2"/>
      <c r="K15" s="2">
        <v>0.3</v>
      </c>
      <c r="L15" s="2">
        <v>400</v>
      </c>
      <c r="M15" s="2">
        <v>1</v>
      </c>
      <c r="N15" s="2">
        <v>5000</v>
      </c>
      <c r="O15" s="2">
        <v>0.5</v>
      </c>
      <c r="P15" s="2"/>
      <c r="Q15" s="2"/>
      <c r="R15" s="2"/>
      <c r="S15" s="2">
        <v>2</v>
      </c>
      <c r="T15" s="2">
        <v>6000</v>
      </c>
      <c r="U15" s="2"/>
      <c r="V15" s="2"/>
      <c r="W15" s="2"/>
      <c r="X15" s="2"/>
      <c r="Y15" s="2"/>
      <c r="Z15" s="2"/>
      <c r="AA15" s="2">
        <v>0.5</v>
      </c>
      <c r="AB15" s="2">
        <f>150*15</f>
        <v>2250</v>
      </c>
      <c r="AC15" s="2"/>
      <c r="AD15" s="2"/>
      <c r="AE15" s="2"/>
      <c r="AF15" s="2"/>
      <c r="AG15" s="2">
        <v>0.5</v>
      </c>
      <c r="AH15" s="2">
        <v>500</v>
      </c>
      <c r="AI15" s="2"/>
      <c r="AJ15" s="2"/>
      <c r="AK15" s="2"/>
      <c r="AL15" s="2"/>
      <c r="AM15" s="2"/>
      <c r="AN15" s="2"/>
      <c r="AO15" s="2"/>
      <c r="AP15" s="2"/>
      <c r="AQ15" s="2">
        <v>0.5</v>
      </c>
      <c r="AR15" s="2">
        <v>3000</v>
      </c>
      <c r="AS15" s="2">
        <f t="shared" si="1"/>
        <v>6.3</v>
      </c>
      <c r="AT15" s="2">
        <f t="shared" si="0"/>
        <v>17950</v>
      </c>
    </row>
    <row r="16" spans="1:46" x14ac:dyDescent="0.25">
      <c r="A16" s="2">
        <v>11</v>
      </c>
      <c r="B16" s="2" t="s">
        <v>53</v>
      </c>
      <c r="C16" s="2"/>
      <c r="D16" s="2"/>
      <c r="E16" s="2">
        <v>1</v>
      </c>
      <c r="F16" s="2">
        <v>500</v>
      </c>
      <c r="G16" s="2">
        <v>4</v>
      </c>
      <c r="H16" s="2">
        <v>600</v>
      </c>
      <c r="I16" s="2">
        <v>2</v>
      </c>
      <c r="J16" s="2">
        <v>200</v>
      </c>
      <c r="K16" s="2">
        <v>7</v>
      </c>
      <c r="L16" s="2">
        <v>4200</v>
      </c>
      <c r="M16" s="2">
        <v>5</v>
      </c>
      <c r="N16" s="2">
        <v>3000</v>
      </c>
      <c r="O16" s="2"/>
      <c r="P16" s="2"/>
      <c r="Q16" s="2">
        <v>5</v>
      </c>
      <c r="R16" s="2">
        <v>3000</v>
      </c>
      <c r="S16" s="2">
        <v>0.25</v>
      </c>
      <c r="T16" s="2">
        <v>2000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>
        <f t="shared" si="1"/>
        <v>23.25</v>
      </c>
      <c r="AT16" s="2">
        <f t="shared" si="0"/>
        <v>13000</v>
      </c>
    </row>
    <row r="17" spans="1:46" x14ac:dyDescent="0.25">
      <c r="A17" s="2">
        <v>12</v>
      </c>
      <c r="B17" s="2" t="s">
        <v>21</v>
      </c>
      <c r="C17" s="2">
        <v>2</v>
      </c>
      <c r="D17" s="2">
        <v>809</v>
      </c>
      <c r="E17" s="2">
        <v>2</v>
      </c>
      <c r="F17" s="2">
        <v>7000</v>
      </c>
      <c r="G17" s="2">
        <v>6</v>
      </c>
      <c r="H17" s="2">
        <v>2100</v>
      </c>
      <c r="I17" s="2">
        <v>1</v>
      </c>
      <c r="J17" s="2">
        <v>400</v>
      </c>
      <c r="K17" s="2">
        <v>6</v>
      </c>
      <c r="L17" s="2">
        <v>6000</v>
      </c>
      <c r="M17" s="2">
        <v>5</v>
      </c>
      <c r="N17" s="2">
        <v>2500</v>
      </c>
      <c r="O17" s="2">
        <v>1</v>
      </c>
      <c r="P17" s="2"/>
      <c r="Q17" s="2">
        <v>5</v>
      </c>
      <c r="R17" s="2">
        <v>4000</v>
      </c>
      <c r="S17" s="2">
        <v>3</v>
      </c>
      <c r="T17" s="2">
        <v>1500</v>
      </c>
      <c r="U17" s="2">
        <v>3</v>
      </c>
      <c r="V17" s="2">
        <v>30</v>
      </c>
      <c r="W17" s="2">
        <v>2</v>
      </c>
      <c r="X17" s="2">
        <v>4500</v>
      </c>
      <c r="Y17" s="2">
        <v>0.5</v>
      </c>
      <c r="Z17" s="2">
        <v>200</v>
      </c>
      <c r="AA17" s="2">
        <v>1</v>
      </c>
      <c r="AB17" s="2">
        <f>100*5</f>
        <v>500</v>
      </c>
      <c r="AC17" s="2">
        <v>0.5</v>
      </c>
      <c r="AD17" s="2">
        <v>200</v>
      </c>
      <c r="AE17" s="2"/>
      <c r="AF17" s="2"/>
      <c r="AG17" s="2"/>
      <c r="AH17" s="2"/>
      <c r="AI17" s="2">
        <v>1</v>
      </c>
      <c r="AJ17" s="2">
        <v>1000</v>
      </c>
      <c r="AK17" s="2"/>
      <c r="AL17" s="2"/>
      <c r="AM17" s="2">
        <v>1</v>
      </c>
      <c r="AN17" s="2">
        <v>400</v>
      </c>
      <c r="AO17" s="2">
        <v>3</v>
      </c>
      <c r="AP17" s="2">
        <v>4383</v>
      </c>
      <c r="AQ17" s="2">
        <v>3</v>
      </c>
      <c r="AR17" s="2">
        <v>1500</v>
      </c>
      <c r="AS17" s="2">
        <f t="shared" si="1"/>
        <v>44</v>
      </c>
      <c r="AT17" s="2">
        <f t="shared" si="0"/>
        <v>30022</v>
      </c>
    </row>
    <row r="18" spans="1:46" x14ac:dyDescent="0.25">
      <c r="A18" s="2">
        <v>13</v>
      </c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1500</v>
      </c>
      <c r="M18" s="2">
        <v>2</v>
      </c>
      <c r="N18" s="2"/>
      <c r="O18" s="2">
        <v>0.25</v>
      </c>
      <c r="P18" s="2"/>
      <c r="Q18" s="2">
        <v>1.5</v>
      </c>
      <c r="R18" s="2"/>
      <c r="S18" s="2">
        <v>0.5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>
        <v>1</v>
      </c>
      <c r="AN18" s="2"/>
      <c r="AO18" s="2"/>
      <c r="AP18" s="2"/>
      <c r="AQ18" s="2"/>
      <c r="AR18" s="2"/>
      <c r="AS18" s="2">
        <f t="shared" si="1"/>
        <v>6.25</v>
      </c>
      <c r="AT18" s="2">
        <f t="shared" si="0"/>
        <v>1500</v>
      </c>
    </row>
    <row r="19" spans="1:46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>
        <f t="shared" si="1"/>
        <v>0</v>
      </c>
      <c r="AT19" s="2">
        <f t="shared" si="0"/>
        <v>0</v>
      </c>
    </row>
    <row r="20" spans="1:46" x14ac:dyDescent="0.25">
      <c r="A20" s="2">
        <v>15</v>
      </c>
      <c r="B20" s="2" t="s">
        <v>24</v>
      </c>
      <c r="C20" s="2"/>
      <c r="D20" s="2"/>
      <c r="E20" s="2"/>
      <c r="F20" s="2"/>
      <c r="G20" s="2">
        <v>1</v>
      </c>
      <c r="H20" s="2">
        <v>180</v>
      </c>
      <c r="I20" s="2"/>
      <c r="J20" s="2"/>
      <c r="K20" s="2">
        <v>0.5</v>
      </c>
      <c r="L20" s="2">
        <v>800</v>
      </c>
      <c r="M20" s="2">
        <v>2</v>
      </c>
      <c r="N20" s="2">
        <v>1000</v>
      </c>
      <c r="O20" s="2"/>
      <c r="P20" s="2"/>
      <c r="Q20" s="2"/>
      <c r="R20" s="2"/>
      <c r="S20" s="2">
        <v>0.1</v>
      </c>
      <c r="T20" s="2">
        <v>200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f t="shared" si="1"/>
        <v>3.6</v>
      </c>
      <c r="AT20" s="2">
        <f t="shared" si="0"/>
        <v>2180</v>
      </c>
    </row>
    <row r="21" spans="1:46" x14ac:dyDescent="0.25">
      <c r="A21" s="2">
        <v>16</v>
      </c>
      <c r="B21" s="2" t="s">
        <v>25</v>
      </c>
      <c r="C21" s="2"/>
      <c r="D21" s="2"/>
      <c r="E21" s="2"/>
      <c r="F21" s="2"/>
      <c r="G21" s="2"/>
      <c r="H21" s="2"/>
      <c r="I21" s="2"/>
      <c r="J21" s="2"/>
      <c r="K21" s="2">
        <v>3</v>
      </c>
      <c r="L21" s="2"/>
      <c r="M21" s="2">
        <v>2</v>
      </c>
      <c r="N21" s="2"/>
      <c r="O21" s="2"/>
      <c r="P21" s="2"/>
      <c r="Q21" s="2">
        <v>1</v>
      </c>
      <c r="R21" s="2"/>
      <c r="S21" s="2">
        <v>2</v>
      </c>
      <c r="T21" s="2"/>
      <c r="U21" s="2"/>
      <c r="V21" s="2"/>
      <c r="W21" s="2"/>
      <c r="X21" s="2"/>
      <c r="Y21" s="2"/>
      <c r="Z21" s="2"/>
      <c r="AA21" s="2"/>
      <c r="AB21" s="2"/>
      <c r="AC21" s="2">
        <v>0.25</v>
      </c>
      <c r="AD21" s="2"/>
      <c r="AE21" s="2"/>
      <c r="AF21" s="2"/>
      <c r="AG21" s="2"/>
      <c r="AH21" s="2"/>
      <c r="AI21" s="2"/>
      <c r="AJ21" s="2"/>
      <c r="AK21" s="2"/>
      <c r="AL21" s="2"/>
      <c r="AM21" s="2">
        <v>3</v>
      </c>
      <c r="AN21" s="2"/>
      <c r="AO21" s="2"/>
      <c r="AP21" s="2"/>
      <c r="AQ21" s="2"/>
      <c r="AR21" s="2"/>
      <c r="AS21" s="2">
        <f t="shared" si="1"/>
        <v>11.25</v>
      </c>
      <c r="AT21" s="2">
        <f t="shared" si="0"/>
        <v>0</v>
      </c>
    </row>
    <row r="22" spans="1:46" x14ac:dyDescent="0.25">
      <c r="A22" s="2">
        <v>17</v>
      </c>
      <c r="B22" s="2" t="s">
        <v>26</v>
      </c>
      <c r="C22" s="2">
        <v>1</v>
      </c>
      <c r="D22" s="2">
        <v>1100</v>
      </c>
      <c r="E22" s="2"/>
      <c r="F22" s="2"/>
      <c r="G22" s="2">
        <v>5</v>
      </c>
      <c r="H22" s="2">
        <v>4500</v>
      </c>
      <c r="I22" s="2"/>
      <c r="J22" s="2"/>
      <c r="K22" s="2">
        <v>4</v>
      </c>
      <c r="L22" s="2">
        <v>18000</v>
      </c>
      <c r="M22" s="2">
        <v>3</v>
      </c>
      <c r="N22" s="2">
        <v>6000</v>
      </c>
      <c r="O22" s="2">
        <v>1</v>
      </c>
      <c r="P22" s="2"/>
      <c r="Q22" s="2">
        <v>1</v>
      </c>
      <c r="R22" s="2"/>
      <c r="S22" s="2">
        <v>4</v>
      </c>
      <c r="T22" s="2">
        <v>3000</v>
      </c>
      <c r="U22" s="2"/>
      <c r="V22" s="2"/>
      <c r="W22" s="2"/>
      <c r="X22" s="2"/>
      <c r="Y22" s="2"/>
      <c r="Z22" s="2"/>
      <c r="AA22" s="2">
        <v>1</v>
      </c>
      <c r="AB22" s="2"/>
      <c r="AC22" s="2">
        <v>0.25</v>
      </c>
      <c r="AD22" s="2">
        <v>1000</v>
      </c>
      <c r="AE22" s="2">
        <v>0.5</v>
      </c>
      <c r="AF22" s="2">
        <v>4000</v>
      </c>
      <c r="AG22" s="2">
        <v>1</v>
      </c>
      <c r="AH22" s="2">
        <v>2500</v>
      </c>
      <c r="AI22" s="2">
        <v>2</v>
      </c>
      <c r="AJ22" s="2"/>
      <c r="AK22" s="2"/>
      <c r="AL22" s="2"/>
      <c r="AM22" s="2">
        <v>0.5</v>
      </c>
      <c r="AN22" s="2">
        <v>500</v>
      </c>
      <c r="AO22" s="2">
        <v>0.01</v>
      </c>
      <c r="AP22" s="2">
        <v>70</v>
      </c>
      <c r="AQ22" s="2">
        <v>1.5</v>
      </c>
      <c r="AR22" s="2">
        <v>18000</v>
      </c>
      <c r="AS22" s="2">
        <f t="shared" si="1"/>
        <v>25.76</v>
      </c>
      <c r="AT22" s="2">
        <f t="shared" si="0"/>
        <v>58670</v>
      </c>
    </row>
    <row r="23" spans="1:46" x14ac:dyDescent="0.25">
      <c r="A23" s="2">
        <v>18</v>
      </c>
      <c r="B23" s="2" t="s">
        <v>27</v>
      </c>
      <c r="C23" s="2">
        <v>0.25</v>
      </c>
      <c r="D23" s="2">
        <v>1800</v>
      </c>
      <c r="E23" s="2">
        <v>1.5</v>
      </c>
      <c r="F23" s="2">
        <v>10000</v>
      </c>
      <c r="G23" s="2">
        <v>10</v>
      </c>
      <c r="H23" s="2">
        <v>370</v>
      </c>
      <c r="I23" s="2"/>
      <c r="J23" s="2"/>
      <c r="K23" s="2">
        <v>3.5</v>
      </c>
      <c r="L23" s="2">
        <v>21000</v>
      </c>
      <c r="M23" s="2">
        <v>3</v>
      </c>
      <c r="N23" s="2">
        <v>18000</v>
      </c>
      <c r="O23" s="2">
        <v>1</v>
      </c>
      <c r="P23" s="2">
        <v>7000</v>
      </c>
      <c r="Q23" s="2">
        <v>2</v>
      </c>
      <c r="R23" s="2">
        <v>8000</v>
      </c>
      <c r="S23" s="2">
        <v>3</v>
      </c>
      <c r="T23" s="2">
        <v>3000</v>
      </c>
      <c r="U23" s="2">
        <v>0.5</v>
      </c>
      <c r="V23" s="2">
        <v>1000</v>
      </c>
      <c r="W23" s="2">
        <v>1</v>
      </c>
      <c r="X23" s="2">
        <v>6500</v>
      </c>
      <c r="Y23" s="2"/>
      <c r="Z23" s="2"/>
      <c r="AA23" s="2">
        <v>1</v>
      </c>
      <c r="AB23" s="2"/>
      <c r="AC23" s="2">
        <v>3</v>
      </c>
      <c r="AD23" s="2">
        <v>9000</v>
      </c>
      <c r="AE23" s="2">
        <v>1</v>
      </c>
      <c r="AF23" s="2">
        <v>5000</v>
      </c>
      <c r="AG23" s="2">
        <v>1</v>
      </c>
      <c r="AH23" s="2">
        <v>4000</v>
      </c>
      <c r="AI23" s="2">
        <v>3</v>
      </c>
      <c r="AJ23" s="2">
        <v>7500</v>
      </c>
      <c r="AK23" s="2"/>
      <c r="AL23" s="2"/>
      <c r="AM23" s="2"/>
      <c r="AN23" s="2"/>
      <c r="AO23" s="2">
        <v>2</v>
      </c>
      <c r="AP23" s="2">
        <v>4204</v>
      </c>
      <c r="AQ23" s="2">
        <v>2</v>
      </c>
      <c r="AR23" s="2">
        <v>15000</v>
      </c>
      <c r="AS23" s="2">
        <f t="shared" si="1"/>
        <v>37.25</v>
      </c>
      <c r="AT23" s="2">
        <f t="shared" si="0"/>
        <v>111374</v>
      </c>
    </row>
    <row r="24" spans="1:46" x14ac:dyDescent="0.25">
      <c r="A24" s="2">
        <v>19</v>
      </c>
      <c r="B24" s="6" t="s">
        <v>34</v>
      </c>
      <c r="C24" s="2">
        <v>0.25</v>
      </c>
      <c r="D24" s="2">
        <v>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>
        <f t="shared" si="1"/>
        <v>0.25</v>
      </c>
      <c r="AT24" s="2">
        <f t="shared" si="0"/>
        <v>30</v>
      </c>
    </row>
    <row r="25" spans="1:46" x14ac:dyDescent="0.25">
      <c r="A25" s="2">
        <v>20</v>
      </c>
      <c r="B25" s="6" t="s">
        <v>35</v>
      </c>
      <c r="C25" s="2">
        <v>0.25</v>
      </c>
      <c r="D25" s="2">
        <v>200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>
        <v>2</v>
      </c>
      <c r="AP25" s="2">
        <v>2863</v>
      </c>
      <c r="AQ25" s="2"/>
      <c r="AR25" s="2"/>
      <c r="AS25" s="2">
        <f t="shared" si="1"/>
        <v>2.25</v>
      </c>
      <c r="AT25" s="2">
        <f t="shared" si="0"/>
        <v>3063</v>
      </c>
    </row>
    <row r="26" spans="1:46" x14ac:dyDescent="0.25">
      <c r="A26" s="2">
        <v>21</v>
      </c>
      <c r="B26" s="6" t="s">
        <v>36</v>
      </c>
      <c r="C26" s="2">
        <v>0.25</v>
      </c>
      <c r="D26" s="2">
        <v>700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>
        <f t="shared" si="1"/>
        <v>0.25</v>
      </c>
      <c r="AT26" s="2">
        <f t="shared" si="0"/>
        <v>700</v>
      </c>
    </row>
    <row r="27" spans="1:46" x14ac:dyDescent="0.25">
      <c r="A27" s="2">
        <v>22</v>
      </c>
      <c r="B27" s="6" t="s">
        <v>97</v>
      </c>
      <c r="C27" s="2">
        <v>1</v>
      </c>
      <c r="D27" s="2">
        <v>700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0.25</v>
      </c>
      <c r="AJ27" s="2">
        <v>400</v>
      </c>
      <c r="AK27" s="2"/>
      <c r="AL27" s="2"/>
      <c r="AM27" s="2">
        <v>2</v>
      </c>
      <c r="AN27" s="2">
        <v>250</v>
      </c>
      <c r="AO27" s="2">
        <v>5.0000000000000001E-3</v>
      </c>
      <c r="AP27" s="2">
        <v>45</v>
      </c>
      <c r="AQ27" s="2"/>
      <c r="AR27" s="2"/>
      <c r="AS27" s="2">
        <f t="shared" si="1"/>
        <v>3.2549999999999999</v>
      </c>
      <c r="AT27" s="2">
        <f t="shared" si="0"/>
        <v>1395</v>
      </c>
    </row>
    <row r="28" spans="1:46" x14ac:dyDescent="0.25">
      <c r="A28" s="2">
        <v>23</v>
      </c>
      <c r="B28" s="6" t="s">
        <v>37</v>
      </c>
      <c r="C28" s="2">
        <v>0.25</v>
      </c>
      <c r="D28" s="2">
        <v>370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>
        <f t="shared" si="1"/>
        <v>0.25</v>
      </c>
      <c r="AT28" s="2">
        <f t="shared" si="0"/>
        <v>370</v>
      </c>
    </row>
    <row r="29" spans="1:46" x14ac:dyDescent="0.25">
      <c r="A29" s="2">
        <v>24</v>
      </c>
      <c r="B29" s="6" t="s">
        <v>38</v>
      </c>
      <c r="C29" s="2">
        <v>0.25</v>
      </c>
      <c r="D29" s="2">
        <v>500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>
        <f t="shared" si="1"/>
        <v>0.25</v>
      </c>
      <c r="AT29" s="2">
        <f t="shared" si="0"/>
        <v>500</v>
      </c>
    </row>
    <row r="30" spans="1:46" x14ac:dyDescent="0.25">
      <c r="A30" s="2">
        <v>25</v>
      </c>
      <c r="B30" s="6" t="s">
        <v>39</v>
      </c>
      <c r="C30" s="2">
        <v>0.25</v>
      </c>
      <c r="D30" s="2">
        <v>260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>
        <f t="shared" si="1"/>
        <v>0.25</v>
      </c>
      <c r="AT30" s="2">
        <f t="shared" si="0"/>
        <v>260</v>
      </c>
    </row>
    <row r="31" spans="1:46" x14ac:dyDescent="0.25">
      <c r="A31" s="2">
        <v>26</v>
      </c>
      <c r="B31" s="6" t="s">
        <v>40</v>
      </c>
      <c r="C31" s="2">
        <v>0.25</v>
      </c>
      <c r="D31" s="2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>
        <f t="shared" si="1"/>
        <v>0.25</v>
      </c>
      <c r="AT31" s="2">
        <f t="shared" si="0"/>
        <v>100</v>
      </c>
    </row>
    <row r="32" spans="1:46" x14ac:dyDescent="0.25">
      <c r="A32" s="2">
        <v>27</v>
      </c>
      <c r="B32" s="6" t="s">
        <v>88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>
        <f t="shared" si="1"/>
        <v>0</v>
      </c>
      <c r="AT32" s="2">
        <f t="shared" si="0"/>
        <v>0</v>
      </c>
    </row>
    <row r="33" spans="1:46" x14ac:dyDescent="0.25">
      <c r="A33" s="2">
        <v>28</v>
      </c>
      <c r="B33" s="6" t="s">
        <v>95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1</v>
      </c>
      <c r="AL33" s="2">
        <v>1200</v>
      </c>
      <c r="AM33" s="2"/>
      <c r="AN33" s="2"/>
      <c r="AO33" s="2"/>
      <c r="AP33" s="2"/>
      <c r="AQ33" s="2"/>
      <c r="AR33" s="2"/>
      <c r="AS33" s="2">
        <f t="shared" si="1"/>
        <v>1</v>
      </c>
      <c r="AT33" s="2">
        <f t="shared" si="0"/>
        <v>1200</v>
      </c>
    </row>
    <row r="34" spans="1:46" x14ac:dyDescent="0.25">
      <c r="A34" s="2">
        <v>29</v>
      </c>
      <c r="B34" s="6" t="s">
        <v>74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>
        <v>0.5</v>
      </c>
      <c r="Z34" s="2">
        <v>400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v>2</v>
      </c>
      <c r="AL34" s="2">
        <v>4000</v>
      </c>
      <c r="AM34" s="2"/>
      <c r="AN34" s="2"/>
      <c r="AO34" s="2"/>
      <c r="AP34" s="2"/>
      <c r="AQ34" s="2"/>
      <c r="AR34" s="2"/>
      <c r="AS34" s="2">
        <f t="shared" si="1"/>
        <v>2.5</v>
      </c>
      <c r="AT34" s="2">
        <f t="shared" si="0"/>
        <v>4400</v>
      </c>
    </row>
    <row r="35" spans="1:46" x14ac:dyDescent="0.25">
      <c r="A35" s="2">
        <v>29</v>
      </c>
      <c r="B35" s="6" t="s">
        <v>96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>
        <v>1</v>
      </c>
      <c r="AN35" s="2">
        <v>100</v>
      </c>
      <c r="AO35" s="2"/>
      <c r="AP35" s="2"/>
      <c r="AQ35" s="2"/>
      <c r="AR35" s="2"/>
      <c r="AS35" s="2">
        <f t="shared" si="1"/>
        <v>1</v>
      </c>
      <c r="AT35" s="2">
        <f t="shared" si="0"/>
        <v>100</v>
      </c>
    </row>
  </sheetData>
  <mergeCells count="24">
    <mergeCell ref="AA4:AB4"/>
    <mergeCell ref="M4:N4"/>
    <mergeCell ref="O4:P4"/>
    <mergeCell ref="W4:X4"/>
    <mergeCell ref="AS4:AT4"/>
    <mergeCell ref="AQ4:AR4"/>
    <mergeCell ref="Y4:Z4"/>
    <mergeCell ref="AC4:AD4"/>
    <mergeCell ref="AE4:AF4"/>
    <mergeCell ref="AI4:AJ4"/>
    <mergeCell ref="AK4:AL4"/>
    <mergeCell ref="AG4:AH4"/>
    <mergeCell ref="AM4:AN4"/>
    <mergeCell ref="AO4:AP4"/>
    <mergeCell ref="A4:A5"/>
    <mergeCell ref="B4:B5"/>
    <mergeCell ref="C4:D4"/>
    <mergeCell ref="G4:H4"/>
    <mergeCell ref="I4:J4"/>
    <mergeCell ref="K4:L4"/>
    <mergeCell ref="S4:T4"/>
    <mergeCell ref="Q4:R4"/>
    <mergeCell ref="E4:F4"/>
    <mergeCell ref="U4:V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zoomScale="69" zoomScaleNormal="69" workbookViewId="0">
      <selection activeCell="O4" sqref="O4:P4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38" x14ac:dyDescent="0.25">
      <c r="K1" s="1" t="s">
        <v>0</v>
      </c>
    </row>
    <row r="2" spans="1:38" x14ac:dyDescent="0.25">
      <c r="I2" s="1"/>
      <c r="K2" t="str">
        <f>Batam!I2</f>
        <v>Bulan Desember 2021</v>
      </c>
    </row>
    <row r="4" spans="1:38" x14ac:dyDescent="0.25">
      <c r="A4" s="8" t="s">
        <v>1</v>
      </c>
      <c r="B4" s="8" t="s">
        <v>2</v>
      </c>
      <c r="C4" s="7" t="s">
        <v>62</v>
      </c>
      <c r="D4" s="7"/>
      <c r="E4" s="7" t="s">
        <v>63</v>
      </c>
      <c r="F4" s="7"/>
      <c r="G4" s="7" t="s">
        <v>61</v>
      </c>
      <c r="H4" s="7"/>
      <c r="I4" s="7" t="s">
        <v>64</v>
      </c>
      <c r="J4" s="7"/>
      <c r="K4" s="7" t="s">
        <v>65</v>
      </c>
      <c r="L4" s="7"/>
      <c r="M4" s="7" t="s">
        <v>66</v>
      </c>
      <c r="N4" s="7"/>
      <c r="O4" s="7" t="s">
        <v>67</v>
      </c>
      <c r="P4" s="7"/>
      <c r="Q4" s="7" t="s">
        <v>80</v>
      </c>
      <c r="R4" s="7"/>
      <c r="S4" s="7" t="s">
        <v>68</v>
      </c>
      <c r="T4" s="7"/>
      <c r="U4" s="7" t="s">
        <v>76</v>
      </c>
      <c r="V4" s="7"/>
      <c r="W4" s="7" t="s">
        <v>77</v>
      </c>
      <c r="X4" s="7"/>
      <c r="Y4" s="7" t="s">
        <v>78</v>
      </c>
      <c r="Z4" s="7"/>
      <c r="AA4" s="7" t="s">
        <v>79</v>
      </c>
      <c r="AB4" s="7"/>
      <c r="AC4" s="7" t="s">
        <v>82</v>
      </c>
      <c r="AD4" s="7"/>
      <c r="AE4" s="7" t="s">
        <v>81</v>
      </c>
      <c r="AF4" s="7"/>
      <c r="AG4" s="7" t="s">
        <v>89</v>
      </c>
      <c r="AH4" s="7"/>
      <c r="AI4" s="7" t="s">
        <v>90</v>
      </c>
      <c r="AJ4" s="7"/>
      <c r="AK4" s="7" t="s">
        <v>4</v>
      </c>
      <c r="AL4" s="7"/>
    </row>
    <row r="5" spans="1:38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  <c r="S5" s="3" t="s">
        <v>28</v>
      </c>
      <c r="T5" s="3" t="s">
        <v>29</v>
      </c>
      <c r="U5" s="3" t="s">
        <v>28</v>
      </c>
      <c r="V5" s="3" t="s">
        <v>29</v>
      </c>
      <c r="W5" s="3" t="s">
        <v>28</v>
      </c>
      <c r="X5" s="3" t="s">
        <v>29</v>
      </c>
      <c r="Y5" s="3" t="s">
        <v>28</v>
      </c>
      <c r="Z5" s="3" t="s">
        <v>29</v>
      </c>
      <c r="AA5" s="3" t="s">
        <v>28</v>
      </c>
      <c r="AB5" s="3" t="s">
        <v>29</v>
      </c>
      <c r="AC5" s="3" t="s">
        <v>28</v>
      </c>
      <c r="AD5" s="3" t="s">
        <v>29</v>
      </c>
      <c r="AE5" s="3" t="s">
        <v>28</v>
      </c>
      <c r="AF5" s="3" t="s">
        <v>29</v>
      </c>
      <c r="AG5" s="3" t="s">
        <v>28</v>
      </c>
      <c r="AH5" s="3" t="s">
        <v>29</v>
      </c>
      <c r="AI5" s="3" t="s">
        <v>28</v>
      </c>
      <c r="AJ5" s="3" t="s">
        <v>29</v>
      </c>
      <c r="AK5" s="3" t="s">
        <v>28</v>
      </c>
      <c r="AL5" s="3" t="s">
        <v>29</v>
      </c>
    </row>
    <row r="6" spans="1:38" x14ac:dyDescent="0.25">
      <c r="A6" s="2">
        <v>1</v>
      </c>
      <c r="B6" s="2" t="s">
        <v>11</v>
      </c>
      <c r="C6" s="2">
        <v>0.1</v>
      </c>
      <c r="D6" s="2">
        <f>5000*C6</f>
        <v>500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0.04</v>
      </c>
      <c r="Z6" s="2">
        <v>250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>C6+E6+G6+I6+K6+M6+O6+Q6+S6+AI6+W6+U6+Y6+AC6+AA6+AE6+AG6</f>
        <v>0.14000000000000001</v>
      </c>
      <c r="AL6" s="2">
        <f t="shared" ref="AL6:AL23" si="0">D6+F6+H6+J6+L6+N6+P6+R6+T6+AJ6+X6+V6+Z6+AD6+AB6+AF6+AH6</f>
        <v>750</v>
      </c>
    </row>
    <row r="7" spans="1:38" x14ac:dyDescent="0.25">
      <c r="A7" s="2">
        <v>2</v>
      </c>
      <c r="B7" s="2" t="s">
        <v>10</v>
      </c>
      <c r="C7" s="2">
        <v>0.1</v>
      </c>
      <c r="D7" s="2">
        <f>5000*C7</f>
        <v>500</v>
      </c>
      <c r="E7" s="2">
        <v>1</v>
      </c>
      <c r="F7" s="2">
        <v>200</v>
      </c>
      <c r="G7" s="2">
        <v>1</v>
      </c>
      <c r="H7" s="2">
        <v>1200</v>
      </c>
      <c r="I7" s="2"/>
      <c r="J7" s="2"/>
      <c r="K7" s="2">
        <v>1</v>
      </c>
      <c r="L7" s="2">
        <v>200</v>
      </c>
      <c r="M7" s="2">
        <v>1</v>
      </c>
      <c r="N7" s="2">
        <v>1000</v>
      </c>
      <c r="O7" s="5">
        <v>0.5</v>
      </c>
      <c r="P7" s="2">
        <v>500</v>
      </c>
      <c r="Q7" s="5">
        <v>1</v>
      </c>
      <c r="R7" s="2">
        <v>2000</v>
      </c>
      <c r="S7" s="2">
        <v>1</v>
      </c>
      <c r="T7" s="2">
        <v>1500</v>
      </c>
      <c r="U7" s="2">
        <v>0.25</v>
      </c>
      <c r="V7" s="2">
        <v>1500</v>
      </c>
      <c r="W7" s="2">
        <v>0.03</v>
      </c>
      <c r="X7" s="2">
        <v>250</v>
      </c>
      <c r="Y7" s="2">
        <v>0.04</v>
      </c>
      <c r="Z7" s="2">
        <v>150</v>
      </c>
      <c r="AA7" s="2">
        <v>1</v>
      </c>
      <c r="AB7" s="2"/>
      <c r="AC7" s="2">
        <v>0.2</v>
      </c>
      <c r="AD7" s="2">
        <v>2000</v>
      </c>
      <c r="AE7" s="2"/>
      <c r="AF7" s="2"/>
      <c r="AG7" s="2"/>
      <c r="AH7" s="2"/>
      <c r="AI7" s="2"/>
      <c r="AJ7" s="2"/>
      <c r="AK7" s="2">
        <f t="shared" ref="AK7:AK23" si="1">C7+E7+G7+I7+K7+M7+O7+Q7+S7+AI7+W7+U7+Y7+AC7+AA7+AE7+AG7</f>
        <v>8.120000000000001</v>
      </c>
      <c r="AL7" s="2">
        <f t="shared" si="0"/>
        <v>11000</v>
      </c>
    </row>
    <row r="8" spans="1:38" x14ac:dyDescent="0.25">
      <c r="A8" s="2">
        <v>3</v>
      </c>
      <c r="B8" s="2" t="s">
        <v>12</v>
      </c>
      <c r="C8" s="2">
        <v>0.1</v>
      </c>
      <c r="D8" s="2">
        <f>5000*C8</f>
        <v>500</v>
      </c>
      <c r="E8" s="2"/>
      <c r="F8" s="2"/>
      <c r="G8" s="2"/>
      <c r="H8" s="2"/>
      <c r="I8" s="2">
        <v>0.25</v>
      </c>
      <c r="J8" s="2">
        <v>400</v>
      </c>
      <c r="K8" s="2"/>
      <c r="L8" s="2"/>
      <c r="M8" s="2"/>
      <c r="N8" s="2"/>
      <c r="O8" s="5"/>
      <c r="P8" s="2"/>
      <c r="Q8" s="5"/>
      <c r="R8" s="2"/>
      <c r="S8" s="2"/>
      <c r="T8" s="2"/>
      <c r="U8" s="2"/>
      <c r="V8" s="2"/>
      <c r="W8" s="2"/>
      <c r="X8" s="2"/>
      <c r="Y8" s="2">
        <v>0.03</v>
      </c>
      <c r="Z8" s="2">
        <v>150</v>
      </c>
      <c r="AA8" s="2"/>
      <c r="AB8" s="2"/>
      <c r="AC8" s="2"/>
      <c r="AD8" s="2"/>
      <c r="AE8" s="2">
        <v>0.5</v>
      </c>
      <c r="AF8" s="2">
        <v>300</v>
      </c>
      <c r="AG8" s="2"/>
      <c r="AH8" s="2"/>
      <c r="AI8" s="2"/>
      <c r="AJ8" s="2"/>
      <c r="AK8" s="2">
        <f t="shared" si="1"/>
        <v>0.88</v>
      </c>
      <c r="AL8" s="2">
        <f t="shared" si="0"/>
        <v>1350</v>
      </c>
    </row>
    <row r="9" spans="1:38" x14ac:dyDescent="0.25">
      <c r="A9" s="2">
        <v>4</v>
      </c>
      <c r="B9" s="2" t="s">
        <v>13</v>
      </c>
      <c r="C9" s="2">
        <v>0.1</v>
      </c>
      <c r="D9" s="2">
        <f>5000*C9</f>
        <v>500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v>0.5</v>
      </c>
      <c r="AF9" s="2">
        <v>200</v>
      </c>
      <c r="AG9" s="2"/>
      <c r="AH9" s="2"/>
      <c r="AI9" s="2"/>
      <c r="AJ9" s="2"/>
      <c r="AK9" s="2">
        <f t="shared" si="1"/>
        <v>0.6</v>
      </c>
      <c r="AL9" s="2">
        <f t="shared" si="0"/>
        <v>700</v>
      </c>
    </row>
    <row r="10" spans="1:38" x14ac:dyDescent="0.25">
      <c r="A10" s="2">
        <v>5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f t="shared" si="1"/>
        <v>0</v>
      </c>
      <c r="AL10" s="2">
        <f t="shared" si="0"/>
        <v>0</v>
      </c>
    </row>
    <row r="11" spans="1:38" x14ac:dyDescent="0.25">
      <c r="A11" s="2">
        <v>6</v>
      </c>
      <c r="B11" s="2" t="s">
        <v>15</v>
      </c>
      <c r="C11" s="2">
        <v>1</v>
      </c>
      <c r="D11" s="2">
        <f>6000*C11</f>
        <v>6000</v>
      </c>
      <c r="E11" s="2">
        <v>1</v>
      </c>
      <c r="F11" s="2">
        <v>6000</v>
      </c>
      <c r="G11" s="2">
        <v>2</v>
      </c>
      <c r="H11" s="2">
        <v>12000</v>
      </c>
      <c r="I11" s="2">
        <v>1</v>
      </c>
      <c r="J11" s="2">
        <v>6000</v>
      </c>
      <c r="K11" s="2">
        <v>1</v>
      </c>
      <c r="L11" s="2">
        <v>6000</v>
      </c>
      <c r="M11" s="2">
        <v>10</v>
      </c>
      <c r="N11" s="2">
        <v>12000</v>
      </c>
      <c r="O11" s="2">
        <v>1</v>
      </c>
      <c r="P11" s="2">
        <f>6000*3</f>
        <v>18000</v>
      </c>
      <c r="Q11" s="2">
        <v>1</v>
      </c>
      <c r="R11" s="2">
        <v>6000</v>
      </c>
      <c r="S11" s="2">
        <v>1</v>
      </c>
      <c r="T11" s="2">
        <f>S11*6000</f>
        <v>6000</v>
      </c>
      <c r="U11" s="2">
        <v>1</v>
      </c>
      <c r="V11" s="2">
        <v>4500</v>
      </c>
      <c r="W11" s="2">
        <v>1</v>
      </c>
      <c r="X11" s="2">
        <v>1000</v>
      </c>
      <c r="Y11" s="2">
        <v>1</v>
      </c>
      <c r="Z11" s="2">
        <v>1100</v>
      </c>
      <c r="AA11" s="2">
        <v>1</v>
      </c>
      <c r="AB11" s="2">
        <v>6000</v>
      </c>
      <c r="AC11" s="2">
        <v>0.1</v>
      </c>
      <c r="AD11" s="2">
        <v>1400</v>
      </c>
      <c r="AE11" s="2">
        <v>1</v>
      </c>
      <c r="AF11" s="2">
        <v>5000</v>
      </c>
      <c r="AG11" s="2">
        <v>0.1</v>
      </c>
      <c r="AH11" s="2">
        <v>1300</v>
      </c>
      <c r="AI11" s="2">
        <v>4</v>
      </c>
      <c r="AJ11" s="2">
        <v>10000</v>
      </c>
      <c r="AK11" s="2">
        <f t="shared" si="1"/>
        <v>28.200000000000003</v>
      </c>
      <c r="AL11" s="2">
        <f t="shared" si="0"/>
        <v>108300</v>
      </c>
    </row>
    <row r="12" spans="1:38" x14ac:dyDescent="0.25">
      <c r="A12" s="2">
        <v>7</v>
      </c>
      <c r="B12" s="2" t="s">
        <v>16</v>
      </c>
      <c r="C12" s="2">
        <v>1</v>
      </c>
      <c r="D12" s="2">
        <f>6000*C12</f>
        <v>6000</v>
      </c>
      <c r="E12" s="2">
        <v>1</v>
      </c>
      <c r="F12" s="2">
        <v>6000</v>
      </c>
      <c r="G12" s="2">
        <v>2</v>
      </c>
      <c r="H12" s="2">
        <v>12000</v>
      </c>
      <c r="I12" s="2">
        <v>0.5</v>
      </c>
      <c r="J12" s="2">
        <v>3000</v>
      </c>
      <c r="K12" s="2">
        <v>1</v>
      </c>
      <c r="L12" s="2">
        <v>6000</v>
      </c>
      <c r="M12" s="2">
        <v>8</v>
      </c>
      <c r="N12" s="2">
        <v>10000</v>
      </c>
      <c r="O12" s="2">
        <v>4</v>
      </c>
      <c r="P12" s="2">
        <f>6000*4</f>
        <v>24000</v>
      </c>
      <c r="Q12" s="2">
        <v>1</v>
      </c>
      <c r="R12" s="2">
        <v>6000</v>
      </c>
      <c r="S12" s="2">
        <v>1</v>
      </c>
      <c r="T12" s="2">
        <f>S12*6000</f>
        <v>6000</v>
      </c>
      <c r="U12" s="2">
        <v>1</v>
      </c>
      <c r="V12" s="2">
        <v>4500</v>
      </c>
      <c r="W12" s="2">
        <v>1</v>
      </c>
      <c r="X12" s="2">
        <v>1000</v>
      </c>
      <c r="Y12" s="2">
        <v>0.04</v>
      </c>
      <c r="Z12" s="2">
        <v>300</v>
      </c>
      <c r="AA12" s="2">
        <v>1</v>
      </c>
      <c r="AB12" s="2">
        <v>6000</v>
      </c>
      <c r="AC12" s="2">
        <v>0.2</v>
      </c>
      <c r="AD12" s="2">
        <v>1500</v>
      </c>
      <c r="AE12" s="2">
        <v>1</v>
      </c>
      <c r="AF12" s="2">
        <v>5000</v>
      </c>
      <c r="AG12" s="2">
        <v>0.2</v>
      </c>
      <c r="AH12" s="2">
        <v>1400</v>
      </c>
      <c r="AI12" s="2">
        <v>5.5</v>
      </c>
      <c r="AJ12" s="2">
        <v>14000</v>
      </c>
      <c r="AK12" s="2">
        <f t="shared" si="1"/>
        <v>29.439999999999998</v>
      </c>
      <c r="AL12" s="2">
        <f t="shared" si="0"/>
        <v>112700</v>
      </c>
    </row>
    <row r="13" spans="1:38" x14ac:dyDescent="0.25">
      <c r="A13" s="2">
        <v>8</v>
      </c>
      <c r="B13" s="2" t="s">
        <v>17</v>
      </c>
      <c r="C13" s="2">
        <v>0.5</v>
      </c>
      <c r="D13" s="2">
        <f>7000*C13</f>
        <v>3500</v>
      </c>
      <c r="E13" s="2">
        <v>11</v>
      </c>
      <c r="F13" s="2">
        <v>6000</v>
      </c>
      <c r="G13" s="2">
        <v>1</v>
      </c>
      <c r="H13" s="2">
        <v>7000</v>
      </c>
      <c r="I13" s="2">
        <v>0.5</v>
      </c>
      <c r="J13" s="2">
        <v>3500</v>
      </c>
      <c r="K13" s="2">
        <v>0.5</v>
      </c>
      <c r="L13" s="2">
        <v>3500</v>
      </c>
      <c r="M13" s="2">
        <v>1</v>
      </c>
      <c r="N13" s="2">
        <v>2000</v>
      </c>
      <c r="O13" s="2">
        <v>1</v>
      </c>
      <c r="P13" s="2">
        <v>7000</v>
      </c>
      <c r="Q13" s="2">
        <v>0.5</v>
      </c>
      <c r="R13" s="2">
        <v>3500</v>
      </c>
      <c r="S13" s="2">
        <v>1.5</v>
      </c>
      <c r="T13" s="2">
        <v>10000</v>
      </c>
      <c r="U13" s="2"/>
      <c r="V13" s="2"/>
      <c r="W13" s="2">
        <v>0.05</v>
      </c>
      <c r="X13" s="2">
        <v>600</v>
      </c>
      <c r="Y13" s="2"/>
      <c r="Z13" s="2"/>
      <c r="AA13" s="2">
        <v>0.5</v>
      </c>
      <c r="AB13" s="2">
        <v>2000</v>
      </c>
      <c r="AC13" s="2">
        <v>0.1</v>
      </c>
      <c r="AD13" s="2">
        <v>900</v>
      </c>
      <c r="AE13" s="2">
        <v>2</v>
      </c>
      <c r="AF13" s="2">
        <v>6000</v>
      </c>
      <c r="AG13" s="2"/>
      <c r="AH13" s="2"/>
      <c r="AI13" s="2">
        <v>1</v>
      </c>
      <c r="AJ13" s="2">
        <v>2000</v>
      </c>
      <c r="AK13" s="2">
        <f t="shared" si="1"/>
        <v>21.150000000000002</v>
      </c>
      <c r="AL13" s="2">
        <f t="shared" si="0"/>
        <v>57500</v>
      </c>
    </row>
    <row r="14" spans="1:38" x14ac:dyDescent="0.25">
      <c r="A14" s="2">
        <v>9</v>
      </c>
      <c r="B14" s="2" t="s">
        <v>18</v>
      </c>
      <c r="C14" s="2">
        <v>0.1</v>
      </c>
      <c r="D14" s="2">
        <f>7000*C14</f>
        <v>700</v>
      </c>
      <c r="E14" s="2">
        <v>1</v>
      </c>
      <c r="F14" s="2">
        <v>6000</v>
      </c>
      <c r="G14" s="2">
        <v>0.5</v>
      </c>
      <c r="H14" s="2">
        <v>3500</v>
      </c>
      <c r="I14" s="2">
        <v>1</v>
      </c>
      <c r="J14" s="2">
        <v>3500</v>
      </c>
      <c r="K14" s="2">
        <v>0.5</v>
      </c>
      <c r="L14" s="2">
        <v>3500</v>
      </c>
      <c r="M14" s="2">
        <v>1</v>
      </c>
      <c r="N14" s="2">
        <v>5000</v>
      </c>
      <c r="O14" s="2">
        <v>1</v>
      </c>
      <c r="P14" s="2">
        <v>7000</v>
      </c>
      <c r="Q14" s="2">
        <v>0.5</v>
      </c>
      <c r="R14" s="2">
        <v>3500</v>
      </c>
      <c r="S14" s="2">
        <v>1.5</v>
      </c>
      <c r="T14" s="2">
        <v>10000</v>
      </c>
      <c r="U14" s="2"/>
      <c r="V14" s="2"/>
      <c r="W14" s="2">
        <v>0.05</v>
      </c>
      <c r="X14" s="2">
        <v>300</v>
      </c>
      <c r="Y14" s="2"/>
      <c r="Z14" s="2"/>
      <c r="AA14" s="2">
        <v>0.5</v>
      </c>
      <c r="AB14" s="2">
        <v>3500</v>
      </c>
      <c r="AC14" s="2">
        <v>0.4</v>
      </c>
      <c r="AD14" s="2">
        <v>10000</v>
      </c>
      <c r="AE14" s="2">
        <v>1</v>
      </c>
      <c r="AF14" s="2">
        <v>7000</v>
      </c>
      <c r="AG14" s="2"/>
      <c r="AH14" s="2"/>
      <c r="AI14" s="2">
        <v>2</v>
      </c>
      <c r="AJ14" s="2">
        <v>13000</v>
      </c>
      <c r="AK14" s="2">
        <f t="shared" si="1"/>
        <v>11.05</v>
      </c>
      <c r="AL14" s="2">
        <f t="shared" si="0"/>
        <v>76500</v>
      </c>
    </row>
    <row r="15" spans="1:38" x14ac:dyDescent="0.25">
      <c r="A15" s="2">
        <v>10</v>
      </c>
      <c r="B15" s="2" t="s">
        <v>19</v>
      </c>
      <c r="C15" s="2">
        <v>0.1</v>
      </c>
      <c r="D15" s="2">
        <f>6000*C15</f>
        <v>600</v>
      </c>
      <c r="E15" s="2">
        <v>0.5</v>
      </c>
      <c r="F15" s="2">
        <v>3000</v>
      </c>
      <c r="G15" s="2">
        <v>1</v>
      </c>
      <c r="H15" s="2">
        <v>6000</v>
      </c>
      <c r="I15" s="2"/>
      <c r="J15" s="2"/>
      <c r="K15" s="2">
        <v>0.1</v>
      </c>
      <c r="L15" s="2">
        <v>500</v>
      </c>
      <c r="M15" s="2"/>
      <c r="N15" s="2"/>
      <c r="O15" s="2">
        <v>0.2</v>
      </c>
      <c r="P15" s="2">
        <v>1200</v>
      </c>
      <c r="Q15" s="2">
        <v>0.1</v>
      </c>
      <c r="R15" s="2">
        <v>600</v>
      </c>
      <c r="S15" s="2">
        <v>0.5</v>
      </c>
      <c r="T15" s="2">
        <v>3000</v>
      </c>
      <c r="U15" s="2">
        <v>0.25</v>
      </c>
      <c r="V15" s="2">
        <v>1500</v>
      </c>
      <c r="W15" s="2">
        <v>1</v>
      </c>
      <c r="X15" s="2">
        <v>500</v>
      </c>
      <c r="Y15" s="2"/>
      <c r="Z15" s="2"/>
      <c r="AA15" s="2">
        <v>0.05</v>
      </c>
      <c r="AB15" s="2">
        <v>300</v>
      </c>
      <c r="AC15" s="2">
        <v>0.2</v>
      </c>
      <c r="AD15" s="2">
        <v>800</v>
      </c>
      <c r="AE15" s="2">
        <v>0.5</v>
      </c>
      <c r="AF15" s="2">
        <v>3000</v>
      </c>
      <c r="AG15" s="2">
        <v>0.1</v>
      </c>
      <c r="AH15" s="2">
        <v>500</v>
      </c>
      <c r="AI15" s="2">
        <v>1.5</v>
      </c>
      <c r="AJ15" s="2">
        <v>3350</v>
      </c>
      <c r="AK15" s="2">
        <f t="shared" si="1"/>
        <v>6.1</v>
      </c>
      <c r="AL15" s="2">
        <f t="shared" si="0"/>
        <v>24850</v>
      </c>
    </row>
    <row r="16" spans="1:38" x14ac:dyDescent="0.25">
      <c r="A16" s="2">
        <v>11</v>
      </c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0.05</v>
      </c>
      <c r="Z16" s="2">
        <v>300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f t="shared" si="1"/>
        <v>0.05</v>
      </c>
      <c r="AL16" s="2">
        <f t="shared" si="0"/>
        <v>300</v>
      </c>
    </row>
    <row r="17" spans="1:38" x14ac:dyDescent="0.25">
      <c r="A17" s="2">
        <v>12</v>
      </c>
      <c r="B17" s="2" t="s">
        <v>21</v>
      </c>
      <c r="C17" s="2">
        <v>0.1</v>
      </c>
      <c r="D17" s="2">
        <f>1*500</f>
        <v>500</v>
      </c>
      <c r="E17" s="2">
        <v>0.5</v>
      </c>
      <c r="F17" s="2">
        <v>2500</v>
      </c>
      <c r="G17" s="2">
        <v>0.5</v>
      </c>
      <c r="H17" s="2"/>
      <c r="I17" s="2">
        <v>0.5</v>
      </c>
      <c r="J17" s="2"/>
      <c r="K17" s="2"/>
      <c r="L17" s="2"/>
      <c r="M17" s="2">
        <v>2</v>
      </c>
      <c r="N17" s="2">
        <v>4000</v>
      </c>
      <c r="O17" s="2">
        <v>0.5</v>
      </c>
      <c r="P17" s="2">
        <v>4000</v>
      </c>
      <c r="Q17" s="2"/>
      <c r="R17" s="2"/>
      <c r="S17" s="2">
        <v>1</v>
      </c>
      <c r="T17" s="2"/>
      <c r="U17" s="2"/>
      <c r="V17" s="2"/>
      <c r="W17" s="2"/>
      <c r="X17" s="2"/>
      <c r="Y17" s="2"/>
      <c r="Z17" s="2"/>
      <c r="AA17" s="2">
        <v>0.1</v>
      </c>
      <c r="AB17" s="2">
        <v>500</v>
      </c>
      <c r="AC17" s="2">
        <v>1</v>
      </c>
      <c r="AD17" s="2">
        <v>400</v>
      </c>
      <c r="AE17" s="2"/>
      <c r="AF17" s="2"/>
      <c r="AG17" s="2">
        <v>1</v>
      </c>
      <c r="AH17" s="2">
        <v>350</v>
      </c>
      <c r="AI17" s="2"/>
      <c r="AJ17" s="2"/>
      <c r="AK17" s="2">
        <f t="shared" si="1"/>
        <v>7.1999999999999993</v>
      </c>
      <c r="AL17" s="2">
        <f t="shared" si="0"/>
        <v>12250</v>
      </c>
    </row>
    <row r="18" spans="1:38" x14ac:dyDescent="0.25">
      <c r="A18" s="2">
        <v>13</v>
      </c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0.5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f t="shared" si="1"/>
        <v>0.5</v>
      </c>
      <c r="AL18" s="2">
        <f t="shared" si="0"/>
        <v>0</v>
      </c>
    </row>
    <row r="19" spans="1:38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f t="shared" si="1"/>
        <v>0</v>
      </c>
      <c r="AL19" s="2">
        <f t="shared" si="0"/>
        <v>0</v>
      </c>
    </row>
    <row r="20" spans="1:38" x14ac:dyDescent="0.25">
      <c r="A20" s="2">
        <v>15</v>
      </c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f t="shared" si="1"/>
        <v>0</v>
      </c>
      <c r="AL20" s="2">
        <f t="shared" si="0"/>
        <v>0</v>
      </c>
    </row>
    <row r="21" spans="1:38" x14ac:dyDescent="0.25">
      <c r="A21" s="2">
        <v>16</v>
      </c>
      <c r="B21" s="2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f t="shared" si="1"/>
        <v>0</v>
      </c>
      <c r="AL21" s="2">
        <f t="shared" si="0"/>
        <v>0</v>
      </c>
    </row>
    <row r="22" spans="1:38" x14ac:dyDescent="0.25">
      <c r="A22" s="2">
        <v>17</v>
      </c>
      <c r="B22" s="2" t="s">
        <v>26</v>
      </c>
      <c r="C22" s="2">
        <v>2</v>
      </c>
      <c r="D22" s="2">
        <f>C22*7000</f>
        <v>14000</v>
      </c>
      <c r="E22" s="2">
        <v>3</v>
      </c>
      <c r="F22" s="2">
        <v>90000</v>
      </c>
      <c r="G22" s="2">
        <v>2</v>
      </c>
      <c r="H22" s="2">
        <v>60000</v>
      </c>
      <c r="I22" s="2">
        <v>2.5</v>
      </c>
      <c r="J22" s="2">
        <v>8000</v>
      </c>
      <c r="K22" s="2">
        <v>1</v>
      </c>
      <c r="L22" s="2">
        <v>30000</v>
      </c>
      <c r="M22" s="2">
        <v>3</v>
      </c>
      <c r="N22" s="2">
        <v>9000</v>
      </c>
      <c r="O22" s="2">
        <v>3</v>
      </c>
      <c r="P22" s="2">
        <v>9000</v>
      </c>
      <c r="Q22" s="2">
        <v>1.2</v>
      </c>
      <c r="R22" s="2">
        <v>25000</v>
      </c>
      <c r="S22" s="2"/>
      <c r="T22" s="2"/>
      <c r="U22" s="2">
        <v>0.5</v>
      </c>
      <c r="V22" s="2">
        <v>15000</v>
      </c>
      <c r="W22" s="2">
        <v>1</v>
      </c>
      <c r="X22" s="2">
        <v>1000</v>
      </c>
      <c r="Y22" s="2">
        <v>1000</v>
      </c>
      <c r="Z22" s="2">
        <v>800</v>
      </c>
      <c r="AA22" s="2">
        <v>1</v>
      </c>
      <c r="AB22" s="2">
        <v>30000</v>
      </c>
      <c r="AC22" s="2"/>
      <c r="AD22" s="2"/>
      <c r="AE22" s="2">
        <v>2</v>
      </c>
      <c r="AF22" s="2">
        <v>35000</v>
      </c>
      <c r="AG22" s="2">
        <v>0.5</v>
      </c>
      <c r="AH22" s="2">
        <v>7000</v>
      </c>
      <c r="AI22" s="2"/>
      <c r="AJ22" s="2"/>
      <c r="AK22" s="2">
        <f t="shared" si="1"/>
        <v>1022.7</v>
      </c>
      <c r="AL22" s="2">
        <f t="shared" si="0"/>
        <v>333800</v>
      </c>
    </row>
    <row r="23" spans="1:38" x14ac:dyDescent="0.25">
      <c r="A23" s="2">
        <v>18</v>
      </c>
      <c r="B23" s="2" t="s">
        <v>27</v>
      </c>
      <c r="C23" s="2">
        <v>0.5</v>
      </c>
      <c r="D23" s="2">
        <f>C23*7000</f>
        <v>3500</v>
      </c>
      <c r="E23" s="2">
        <v>1</v>
      </c>
      <c r="F23" s="2">
        <v>7000</v>
      </c>
      <c r="G23" s="2">
        <v>0.5</v>
      </c>
      <c r="H23" s="2">
        <v>3500</v>
      </c>
      <c r="I23" s="2">
        <v>1</v>
      </c>
      <c r="J23" s="2">
        <v>7000</v>
      </c>
      <c r="K23" s="2">
        <v>1</v>
      </c>
      <c r="L23" s="2">
        <v>7000</v>
      </c>
      <c r="M23" s="2"/>
      <c r="N23" s="2"/>
      <c r="O23" s="2">
        <v>2</v>
      </c>
      <c r="P23" s="2">
        <v>14000</v>
      </c>
      <c r="Q23" s="2">
        <v>0.2</v>
      </c>
      <c r="R23" s="2">
        <v>1600</v>
      </c>
      <c r="S23" s="2">
        <v>2</v>
      </c>
      <c r="T23" s="2">
        <v>14000</v>
      </c>
      <c r="U23" s="2">
        <v>1</v>
      </c>
      <c r="V23" s="2">
        <v>8000</v>
      </c>
      <c r="W23" s="2">
        <v>5.0000000000000001E-3</v>
      </c>
      <c r="X23" s="2">
        <v>500</v>
      </c>
      <c r="Y23" s="2">
        <v>0.05</v>
      </c>
      <c r="Z23" s="2">
        <v>300</v>
      </c>
      <c r="AA23" s="2">
        <v>1</v>
      </c>
      <c r="AB23" s="2">
        <v>6000</v>
      </c>
      <c r="AC23" s="2"/>
      <c r="AD23" s="2"/>
      <c r="AE23" s="2">
        <v>1</v>
      </c>
      <c r="AF23" s="2">
        <v>8000</v>
      </c>
      <c r="AG23" s="2">
        <v>0.2</v>
      </c>
      <c r="AH23" s="2">
        <v>600</v>
      </c>
      <c r="AI23" s="2">
        <v>2</v>
      </c>
      <c r="AJ23" s="2">
        <v>1800</v>
      </c>
      <c r="AK23" s="2">
        <f t="shared" si="1"/>
        <v>13.455</v>
      </c>
      <c r="AL23" s="2">
        <f t="shared" si="0"/>
        <v>82800</v>
      </c>
    </row>
  </sheetData>
  <mergeCells count="20">
    <mergeCell ref="AE4:AF4"/>
    <mergeCell ref="AG4:AH4"/>
    <mergeCell ref="M4:N4"/>
    <mergeCell ref="O4:P4"/>
    <mergeCell ref="AK4:AL4"/>
    <mergeCell ref="AI4:AJ4"/>
    <mergeCell ref="Y4:Z4"/>
    <mergeCell ref="AA4:AB4"/>
    <mergeCell ref="AC4:AD4"/>
    <mergeCell ref="A4:A5"/>
    <mergeCell ref="B4:B5"/>
    <mergeCell ref="C4:D4"/>
    <mergeCell ref="E4:F4"/>
    <mergeCell ref="G4:H4"/>
    <mergeCell ref="I4:J4"/>
    <mergeCell ref="Q4:R4"/>
    <mergeCell ref="S4:T4"/>
    <mergeCell ref="U4:V4"/>
    <mergeCell ref="W4:X4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U4" sqref="U4:V4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24" x14ac:dyDescent="0.25">
      <c r="K1" s="1" t="s">
        <v>0</v>
      </c>
    </row>
    <row r="2" spans="1:24" x14ac:dyDescent="0.25">
      <c r="I2" s="1"/>
      <c r="K2" t="str">
        <f>Batam!I2</f>
        <v>Bulan Desember 2021</v>
      </c>
    </row>
    <row r="4" spans="1:24" x14ac:dyDescent="0.25">
      <c r="A4" s="8" t="s">
        <v>1</v>
      </c>
      <c r="B4" s="8" t="s">
        <v>2</v>
      </c>
      <c r="C4" s="7" t="s">
        <v>41</v>
      </c>
      <c r="D4" s="7"/>
      <c r="E4" s="7" t="s">
        <v>42</v>
      </c>
      <c r="F4" s="7"/>
      <c r="G4" s="7" t="s">
        <v>43</v>
      </c>
      <c r="H4" s="7"/>
      <c r="I4" s="7" t="s">
        <v>44</v>
      </c>
      <c r="J4" s="7"/>
      <c r="K4" s="7" t="s">
        <v>45</v>
      </c>
      <c r="L4" s="7"/>
      <c r="M4" s="7" t="s">
        <v>46</v>
      </c>
      <c r="N4" s="7"/>
      <c r="O4" s="7" t="s">
        <v>47</v>
      </c>
      <c r="P4" s="7"/>
      <c r="Q4" s="7" t="s">
        <v>48</v>
      </c>
      <c r="R4" s="7"/>
      <c r="S4" s="7" t="s">
        <v>49</v>
      </c>
      <c r="T4" s="7"/>
      <c r="U4" s="7" t="s">
        <v>50</v>
      </c>
      <c r="V4" s="7"/>
      <c r="W4" s="7" t="s">
        <v>5</v>
      </c>
      <c r="X4" s="7"/>
    </row>
    <row r="5" spans="1:24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  <c r="S5" s="3" t="s">
        <v>28</v>
      </c>
      <c r="T5" s="3" t="s">
        <v>29</v>
      </c>
      <c r="U5" s="3" t="s">
        <v>28</v>
      </c>
      <c r="V5" s="3" t="s">
        <v>29</v>
      </c>
      <c r="W5" s="3" t="s">
        <v>28</v>
      </c>
      <c r="X5" s="3" t="s">
        <v>29</v>
      </c>
    </row>
    <row r="6" spans="1:24" x14ac:dyDescent="0.25">
      <c r="A6" s="2">
        <v>1</v>
      </c>
      <c r="B6" s="2" t="s">
        <v>11</v>
      </c>
      <c r="C6" s="2"/>
      <c r="D6" s="2"/>
      <c r="E6" s="2">
        <v>0.5</v>
      </c>
      <c r="F6" s="2">
        <v>100</v>
      </c>
      <c r="G6" s="2">
        <v>2</v>
      </c>
      <c r="H6" s="2">
        <v>1500</v>
      </c>
      <c r="I6" s="2"/>
      <c r="J6" s="2"/>
      <c r="K6" s="2">
        <v>0.1</v>
      </c>
      <c r="L6" s="2">
        <v>100</v>
      </c>
      <c r="M6" s="2"/>
      <c r="N6" s="2"/>
      <c r="O6" s="2"/>
      <c r="P6" s="2"/>
      <c r="Q6" s="2"/>
      <c r="R6" s="2"/>
      <c r="S6" s="2"/>
      <c r="T6" s="2"/>
      <c r="U6" s="2">
        <v>0.01</v>
      </c>
      <c r="V6" s="2">
        <v>10</v>
      </c>
      <c r="W6" s="2">
        <f>C6+E6+G6+I6+K6+M6+O6+Q6+S6+U6</f>
        <v>2.61</v>
      </c>
      <c r="X6" s="2">
        <f>D6+F6+H6+J6+L6+N6+P6+R6+T6+V6</f>
        <v>1710</v>
      </c>
    </row>
    <row r="7" spans="1:24" x14ac:dyDescent="0.25">
      <c r="A7" s="2">
        <v>2</v>
      </c>
      <c r="B7" s="2" t="s">
        <v>10</v>
      </c>
      <c r="C7" s="2">
        <v>0.5</v>
      </c>
      <c r="D7" s="2"/>
      <c r="E7" s="2">
        <v>2.5</v>
      </c>
      <c r="F7" s="2">
        <v>500</v>
      </c>
      <c r="G7" s="2">
        <v>2</v>
      </c>
      <c r="H7" s="2">
        <v>2000</v>
      </c>
      <c r="I7" s="2">
        <v>2.5000000000000001E-2</v>
      </c>
      <c r="J7" s="2">
        <v>10</v>
      </c>
      <c r="K7" s="2">
        <v>0.1</v>
      </c>
      <c r="L7" s="2">
        <v>100</v>
      </c>
      <c r="M7" s="2">
        <v>1</v>
      </c>
      <c r="N7" s="2">
        <v>500</v>
      </c>
      <c r="O7" s="2"/>
      <c r="P7" s="2"/>
      <c r="Q7" s="2">
        <v>0.15</v>
      </c>
      <c r="R7" s="2">
        <v>173</v>
      </c>
      <c r="S7" s="2">
        <v>0.5</v>
      </c>
      <c r="T7" s="2">
        <v>700</v>
      </c>
      <c r="U7" s="2"/>
      <c r="V7" s="2"/>
      <c r="W7" s="2">
        <f t="shared" ref="W7:W23" si="0">C7+E7+G7+I7+K7+M7+O7+Q7+S7+U7</f>
        <v>6.7750000000000004</v>
      </c>
      <c r="X7" s="2">
        <f t="shared" ref="X7:X23" si="1">D7+F7+H7+J7+L7+N7+P7+R7+T7+V7</f>
        <v>3983</v>
      </c>
    </row>
    <row r="8" spans="1:24" x14ac:dyDescent="0.25">
      <c r="A8" s="2">
        <v>3</v>
      </c>
      <c r="B8" s="2" t="s">
        <v>12</v>
      </c>
      <c r="C8" s="2">
        <v>0.2</v>
      </c>
      <c r="D8" s="2">
        <v>300</v>
      </c>
      <c r="E8" s="2"/>
      <c r="F8" s="2"/>
      <c r="G8" s="2">
        <v>0.25</v>
      </c>
      <c r="H8" s="2">
        <v>50</v>
      </c>
      <c r="I8" s="2"/>
      <c r="J8" s="2"/>
      <c r="K8" s="2">
        <v>0.03</v>
      </c>
      <c r="L8" s="2">
        <v>10</v>
      </c>
      <c r="M8" s="2">
        <v>0.5</v>
      </c>
      <c r="N8" s="2">
        <v>300</v>
      </c>
      <c r="O8" s="2"/>
      <c r="P8" s="2"/>
      <c r="Q8" s="2"/>
      <c r="R8" s="2"/>
      <c r="S8" s="2"/>
      <c r="T8" s="2"/>
      <c r="U8" s="2"/>
      <c r="V8" s="2"/>
      <c r="W8" s="2">
        <f t="shared" si="0"/>
        <v>0.98</v>
      </c>
      <c r="X8" s="2">
        <f t="shared" si="1"/>
        <v>660</v>
      </c>
    </row>
    <row r="9" spans="1:24" x14ac:dyDescent="0.25">
      <c r="A9" s="2">
        <v>4</v>
      </c>
      <c r="B9" s="2" t="s">
        <v>13</v>
      </c>
      <c r="C9" s="2"/>
      <c r="D9" s="2"/>
      <c r="E9" s="2"/>
      <c r="F9" s="2"/>
      <c r="G9" s="2"/>
      <c r="H9" s="2"/>
      <c r="I9" s="2"/>
      <c r="J9" s="2"/>
      <c r="K9" s="2">
        <v>5.0000000000000001E-3</v>
      </c>
      <c r="L9" s="2">
        <v>3</v>
      </c>
      <c r="M9" s="2"/>
      <c r="N9" s="2"/>
      <c r="O9" s="2">
        <v>0.01</v>
      </c>
      <c r="P9" s="2">
        <v>100</v>
      </c>
      <c r="Q9" s="2">
        <v>0.01</v>
      </c>
      <c r="R9" s="2">
        <v>7</v>
      </c>
      <c r="S9" s="2"/>
      <c r="T9" s="2"/>
      <c r="U9" s="2"/>
      <c r="V9" s="2"/>
      <c r="W9" s="2">
        <f t="shared" si="0"/>
        <v>2.5000000000000001E-2</v>
      </c>
      <c r="X9" s="2">
        <f t="shared" si="1"/>
        <v>110</v>
      </c>
    </row>
    <row r="10" spans="1:24" x14ac:dyDescent="0.25">
      <c r="A10" s="2">
        <v>5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f t="shared" si="0"/>
        <v>0</v>
      </c>
      <c r="X10" s="2">
        <f t="shared" si="1"/>
        <v>0</v>
      </c>
    </row>
    <row r="11" spans="1:24" x14ac:dyDescent="0.25">
      <c r="A11" s="2">
        <v>6</v>
      </c>
      <c r="B11" s="2" t="s">
        <v>15</v>
      </c>
      <c r="C11" s="2">
        <v>0.1</v>
      </c>
      <c r="D11" s="2"/>
      <c r="E11" s="2">
        <v>0.05</v>
      </c>
      <c r="F11" s="2">
        <v>300</v>
      </c>
      <c r="G11" s="2">
        <v>0.25</v>
      </c>
      <c r="H11" s="2">
        <v>500</v>
      </c>
      <c r="I11" s="2">
        <v>0.05</v>
      </c>
      <c r="J11" s="2">
        <v>250</v>
      </c>
      <c r="K11" s="2">
        <v>0.03</v>
      </c>
      <c r="L11" s="2">
        <v>250</v>
      </c>
      <c r="M11" s="2"/>
      <c r="N11" s="2"/>
      <c r="O11" s="2">
        <v>0.02</v>
      </c>
      <c r="P11" s="2">
        <v>400</v>
      </c>
      <c r="Q11" s="2">
        <v>0.1</v>
      </c>
      <c r="R11" s="2">
        <v>470</v>
      </c>
      <c r="S11" s="2"/>
      <c r="T11" s="2"/>
      <c r="U11" s="2">
        <v>0.02</v>
      </c>
      <c r="V11" s="2">
        <v>300</v>
      </c>
      <c r="W11" s="2">
        <f t="shared" si="0"/>
        <v>0.62</v>
      </c>
      <c r="X11" s="2">
        <f t="shared" si="1"/>
        <v>2470</v>
      </c>
    </row>
    <row r="12" spans="1:24" x14ac:dyDescent="0.25">
      <c r="A12" s="2">
        <v>7</v>
      </c>
      <c r="B12" s="2" t="s">
        <v>16</v>
      </c>
      <c r="C12" s="2">
        <v>0.1</v>
      </c>
      <c r="D12" s="2">
        <v>400</v>
      </c>
      <c r="E12" s="2">
        <v>0.05</v>
      </c>
      <c r="F12" s="2">
        <v>300</v>
      </c>
      <c r="G12" s="2">
        <v>0.25</v>
      </c>
      <c r="H12" s="2">
        <v>500</v>
      </c>
      <c r="I12" s="2"/>
      <c r="J12" s="2"/>
      <c r="K12" s="2"/>
      <c r="L12" s="2"/>
      <c r="M12" s="2"/>
      <c r="N12" s="2"/>
      <c r="O12" s="2">
        <v>0.02</v>
      </c>
      <c r="P12" s="2">
        <v>400</v>
      </c>
      <c r="Q12" s="2">
        <v>0.02</v>
      </c>
      <c r="R12" s="2">
        <v>95</v>
      </c>
      <c r="S12" s="2"/>
      <c r="T12" s="2"/>
      <c r="U12" s="2">
        <v>0.02</v>
      </c>
      <c r="V12" s="2">
        <v>300</v>
      </c>
      <c r="W12" s="2">
        <f t="shared" si="0"/>
        <v>0.46000000000000008</v>
      </c>
      <c r="X12" s="2">
        <f t="shared" si="1"/>
        <v>1995</v>
      </c>
    </row>
    <row r="13" spans="1:24" x14ac:dyDescent="0.25">
      <c r="A13" s="2">
        <v>8</v>
      </c>
      <c r="B13" s="2" t="s">
        <v>17</v>
      </c>
      <c r="C13" s="2">
        <v>0.25</v>
      </c>
      <c r="D13" s="2"/>
      <c r="E13" s="2">
        <v>1.5</v>
      </c>
      <c r="F13" s="2">
        <v>600</v>
      </c>
      <c r="G13" s="2">
        <v>1</v>
      </c>
      <c r="H13" s="2">
        <v>500</v>
      </c>
      <c r="I13" s="2"/>
      <c r="J13" s="2"/>
      <c r="K13" s="2">
        <v>0.01</v>
      </c>
      <c r="L13" s="2">
        <v>150</v>
      </c>
      <c r="M13" s="2">
        <v>0.5</v>
      </c>
      <c r="N13" s="2">
        <v>300</v>
      </c>
      <c r="O13" s="2">
        <v>0.5</v>
      </c>
      <c r="P13" s="2">
        <v>800</v>
      </c>
      <c r="Q13" s="2">
        <v>0.05</v>
      </c>
      <c r="R13" s="2">
        <v>680</v>
      </c>
      <c r="S13" s="2"/>
      <c r="T13" s="2"/>
      <c r="U13" s="2">
        <v>2.5000000000000001E-2</v>
      </c>
      <c r="V13" s="2">
        <v>400</v>
      </c>
      <c r="W13" s="2">
        <f t="shared" si="0"/>
        <v>3.8349999999999995</v>
      </c>
      <c r="X13" s="2">
        <f t="shared" si="1"/>
        <v>3430</v>
      </c>
    </row>
    <row r="14" spans="1:24" x14ac:dyDescent="0.25">
      <c r="A14" s="2">
        <v>9</v>
      </c>
      <c r="B14" s="2" t="s">
        <v>18</v>
      </c>
      <c r="C14" s="2"/>
      <c r="D14" s="2"/>
      <c r="E14" s="2"/>
      <c r="F14" s="2"/>
      <c r="G14" s="2">
        <v>1</v>
      </c>
      <c r="H14" s="2">
        <v>4000</v>
      </c>
      <c r="I14" s="2"/>
      <c r="J14" s="2"/>
      <c r="K14" s="2"/>
      <c r="L14" s="2"/>
      <c r="M14" s="2"/>
      <c r="N14" s="2"/>
      <c r="O14" s="2">
        <v>0.01</v>
      </c>
      <c r="P14" s="2">
        <v>300</v>
      </c>
      <c r="Q14" s="2">
        <v>0.03</v>
      </c>
      <c r="R14" s="2">
        <v>280</v>
      </c>
      <c r="S14" s="2"/>
      <c r="T14" s="2"/>
      <c r="U14" s="2"/>
      <c r="V14" s="2"/>
      <c r="W14" s="2">
        <f t="shared" si="0"/>
        <v>1.04</v>
      </c>
      <c r="X14" s="2">
        <f t="shared" si="1"/>
        <v>4580</v>
      </c>
    </row>
    <row r="15" spans="1:24" x14ac:dyDescent="0.25">
      <c r="A15" s="2">
        <v>10</v>
      </c>
      <c r="B15" s="2" t="s">
        <v>19</v>
      </c>
      <c r="C15" s="2"/>
      <c r="D15" s="2"/>
      <c r="E15" s="2">
        <v>0.04</v>
      </c>
      <c r="F15" s="2">
        <v>100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f t="shared" si="0"/>
        <v>0.04</v>
      </c>
      <c r="X15" s="2">
        <f t="shared" si="1"/>
        <v>100</v>
      </c>
    </row>
    <row r="16" spans="1:24" x14ac:dyDescent="0.25">
      <c r="A16" s="2">
        <v>11</v>
      </c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f t="shared" si="0"/>
        <v>0</v>
      </c>
      <c r="X16" s="2">
        <f t="shared" si="1"/>
        <v>0</v>
      </c>
    </row>
    <row r="17" spans="1:24" x14ac:dyDescent="0.25">
      <c r="A17" s="2">
        <v>12</v>
      </c>
      <c r="B17" s="2" t="s">
        <v>21</v>
      </c>
      <c r="C17" s="2">
        <v>0.1</v>
      </c>
      <c r="D17" s="2">
        <v>200</v>
      </c>
      <c r="E17" s="2">
        <v>2</v>
      </c>
      <c r="F17" s="2">
        <v>1000</v>
      </c>
      <c r="G17" s="2">
        <v>3</v>
      </c>
      <c r="H17" s="2">
        <v>500</v>
      </c>
      <c r="I17" s="5">
        <v>0.1</v>
      </c>
      <c r="J17" s="2">
        <v>50</v>
      </c>
      <c r="K17" s="2">
        <v>0.3</v>
      </c>
      <c r="L17" s="2">
        <v>250</v>
      </c>
      <c r="M17" s="2">
        <v>1</v>
      </c>
      <c r="N17" s="2">
        <v>500</v>
      </c>
      <c r="O17" s="2">
        <v>4</v>
      </c>
      <c r="P17" s="2">
        <v>3000</v>
      </c>
      <c r="Q17" s="2">
        <v>1</v>
      </c>
      <c r="R17" s="2">
        <v>250</v>
      </c>
      <c r="S17" s="2">
        <v>2</v>
      </c>
      <c r="T17" s="2">
        <v>1500</v>
      </c>
      <c r="U17" s="2">
        <v>1</v>
      </c>
      <c r="V17" s="2">
        <v>500</v>
      </c>
      <c r="W17" s="2">
        <f t="shared" si="0"/>
        <v>14.5</v>
      </c>
      <c r="X17" s="2">
        <f t="shared" si="1"/>
        <v>7750</v>
      </c>
    </row>
    <row r="18" spans="1:24" x14ac:dyDescent="0.25">
      <c r="A18" s="2">
        <v>13</v>
      </c>
      <c r="B18" s="2" t="s">
        <v>22</v>
      </c>
      <c r="C18" s="2"/>
      <c r="D18" s="2"/>
      <c r="E18" s="2"/>
      <c r="F18" s="2"/>
      <c r="G18" s="2">
        <v>1</v>
      </c>
      <c r="H18" s="2"/>
      <c r="I18" s="2"/>
      <c r="J18" s="2"/>
      <c r="K18" s="2">
        <v>0.1</v>
      </c>
      <c r="L18" s="2">
        <v>2500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f t="shared" si="0"/>
        <v>1.1000000000000001</v>
      </c>
      <c r="X18" s="2">
        <f t="shared" si="1"/>
        <v>2500</v>
      </c>
    </row>
    <row r="19" spans="1:24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f t="shared" si="0"/>
        <v>0</v>
      </c>
      <c r="X19" s="2">
        <f t="shared" si="1"/>
        <v>0</v>
      </c>
    </row>
    <row r="20" spans="1:24" x14ac:dyDescent="0.25">
      <c r="A20" s="2">
        <v>15</v>
      </c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0.02</v>
      </c>
      <c r="R20" s="2">
        <v>36</v>
      </c>
      <c r="S20" s="2"/>
      <c r="T20" s="2"/>
      <c r="U20" s="2"/>
      <c r="V20" s="2"/>
      <c r="W20" s="2">
        <f t="shared" si="0"/>
        <v>0.02</v>
      </c>
      <c r="X20" s="2">
        <f t="shared" si="1"/>
        <v>36</v>
      </c>
    </row>
    <row r="21" spans="1:24" x14ac:dyDescent="0.25">
      <c r="A21" s="2">
        <v>16</v>
      </c>
      <c r="B21" s="2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f t="shared" si="0"/>
        <v>0</v>
      </c>
      <c r="X21" s="2">
        <f t="shared" si="1"/>
        <v>0</v>
      </c>
    </row>
    <row r="22" spans="1:24" x14ac:dyDescent="0.25">
      <c r="A22" s="2">
        <v>17</v>
      </c>
      <c r="B22" s="2" t="s">
        <v>26</v>
      </c>
      <c r="C22" s="2">
        <v>0.5</v>
      </c>
      <c r="D22" s="2">
        <v>500</v>
      </c>
      <c r="E22" s="2">
        <v>15</v>
      </c>
      <c r="F22" s="2">
        <v>3000</v>
      </c>
      <c r="G22" s="2">
        <v>5</v>
      </c>
      <c r="H22" s="2">
        <v>5000</v>
      </c>
      <c r="I22" s="2">
        <v>1</v>
      </c>
      <c r="J22" s="2">
        <v>200</v>
      </c>
      <c r="K22" s="2">
        <v>0.5</v>
      </c>
      <c r="L22" s="2">
        <v>15000</v>
      </c>
      <c r="M22" s="2">
        <v>2</v>
      </c>
      <c r="N22" s="2">
        <v>3000</v>
      </c>
      <c r="O22" s="2">
        <v>10</v>
      </c>
      <c r="P22" s="2">
        <v>6000</v>
      </c>
      <c r="Q22" s="2">
        <v>5</v>
      </c>
      <c r="R22" s="2">
        <v>8000</v>
      </c>
      <c r="S22" s="2"/>
      <c r="T22" s="2"/>
      <c r="U22" s="2">
        <v>4</v>
      </c>
      <c r="V22" s="2">
        <v>3000</v>
      </c>
      <c r="W22" s="2">
        <f t="shared" si="0"/>
        <v>43</v>
      </c>
      <c r="X22" s="2">
        <f t="shared" si="1"/>
        <v>43700</v>
      </c>
    </row>
    <row r="23" spans="1:24" x14ac:dyDescent="0.25">
      <c r="A23" s="2">
        <v>18</v>
      </c>
      <c r="B23" s="2" t="s">
        <v>27</v>
      </c>
      <c r="C23" s="2">
        <v>0.25</v>
      </c>
      <c r="D23" s="2"/>
      <c r="E23" s="2">
        <v>1</v>
      </c>
      <c r="F23" s="2">
        <v>500</v>
      </c>
      <c r="G23" s="2">
        <v>2</v>
      </c>
      <c r="H23" s="2">
        <v>500</v>
      </c>
      <c r="I23" s="2"/>
      <c r="J23" s="2"/>
      <c r="K23" s="2">
        <v>0.02</v>
      </c>
      <c r="L23" s="2">
        <v>160</v>
      </c>
      <c r="M23" s="2"/>
      <c r="N23" s="2"/>
      <c r="O23" s="2">
        <v>0.5</v>
      </c>
      <c r="P23" s="2"/>
      <c r="Q23" s="2">
        <v>0.5</v>
      </c>
      <c r="R23" s="2">
        <v>340</v>
      </c>
      <c r="S23" s="2">
        <v>0.5</v>
      </c>
      <c r="T23" s="2">
        <v>1000</v>
      </c>
      <c r="U23" s="2">
        <v>1</v>
      </c>
      <c r="V23" s="2">
        <v>350</v>
      </c>
      <c r="W23" s="2">
        <f t="shared" si="0"/>
        <v>5.77</v>
      </c>
      <c r="X23" s="2">
        <f t="shared" si="1"/>
        <v>2850</v>
      </c>
    </row>
  </sheetData>
  <mergeCells count="13">
    <mergeCell ref="K4:L4"/>
    <mergeCell ref="M4:N4"/>
    <mergeCell ref="O4:P4"/>
    <mergeCell ref="W4:X4"/>
    <mergeCell ref="A4:A5"/>
    <mergeCell ref="B4:B5"/>
    <mergeCell ref="C4:D4"/>
    <mergeCell ref="E4:F4"/>
    <mergeCell ref="G4:H4"/>
    <mergeCell ref="I4:J4"/>
    <mergeCell ref="Q4:R4"/>
    <mergeCell ref="S4:T4"/>
    <mergeCell ref="U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4" sqref="I4:J4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12" x14ac:dyDescent="0.25">
      <c r="I1" s="1" t="s">
        <v>0</v>
      </c>
    </row>
    <row r="2" spans="1:12" x14ac:dyDescent="0.25">
      <c r="I2" t="str">
        <f>Batam!I2</f>
        <v>Bulan Desember 2021</v>
      </c>
    </row>
    <row r="4" spans="1:12" x14ac:dyDescent="0.25">
      <c r="A4" s="8" t="s">
        <v>1</v>
      </c>
      <c r="B4" s="8" t="s">
        <v>2</v>
      </c>
      <c r="C4" s="7" t="s">
        <v>70</v>
      </c>
      <c r="D4" s="7"/>
      <c r="E4" s="7" t="s">
        <v>71</v>
      </c>
      <c r="F4" s="7"/>
      <c r="G4" s="7" t="s">
        <v>72</v>
      </c>
      <c r="H4" s="7"/>
      <c r="I4" s="7" t="s">
        <v>73</v>
      </c>
      <c r="J4" s="7"/>
      <c r="K4" s="7" t="s">
        <v>6</v>
      </c>
      <c r="L4" s="7"/>
    </row>
    <row r="5" spans="1:12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</row>
    <row r="6" spans="1:12" x14ac:dyDescent="0.25">
      <c r="A6" s="2">
        <v>1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>
        <f>C6+E6+G6+I6</f>
        <v>0</v>
      </c>
      <c r="L6" s="2">
        <f t="shared" ref="L6:L25" si="0">D6+F6+H6+J6</f>
        <v>0</v>
      </c>
    </row>
    <row r="7" spans="1:12" x14ac:dyDescent="0.25">
      <c r="A7" s="2">
        <v>2</v>
      </c>
      <c r="B7" s="2" t="s">
        <v>10</v>
      </c>
      <c r="C7" s="2">
        <v>2</v>
      </c>
      <c r="D7" s="2">
        <v>1500</v>
      </c>
      <c r="E7" s="2">
        <v>0.5</v>
      </c>
      <c r="F7" s="2">
        <v>108</v>
      </c>
      <c r="G7" s="2">
        <v>0.3</v>
      </c>
      <c r="H7" s="2">
        <v>2300</v>
      </c>
      <c r="I7" s="2">
        <v>0.25</v>
      </c>
      <c r="J7" s="2">
        <v>3000</v>
      </c>
      <c r="K7" s="2">
        <f t="shared" ref="K7:K25" si="1">C7+E7+G7+I7</f>
        <v>3.05</v>
      </c>
      <c r="L7" s="2">
        <f t="shared" si="0"/>
        <v>6908</v>
      </c>
    </row>
    <row r="8" spans="1:12" x14ac:dyDescent="0.25">
      <c r="A8" s="2">
        <v>3</v>
      </c>
      <c r="B8" s="2" t="s">
        <v>12</v>
      </c>
      <c r="C8" s="2">
        <v>0.25</v>
      </c>
      <c r="D8" s="2">
        <v>200</v>
      </c>
      <c r="E8" s="2"/>
      <c r="F8" s="2"/>
      <c r="G8" s="2">
        <v>0.1</v>
      </c>
      <c r="H8" s="2">
        <v>800</v>
      </c>
      <c r="I8" s="2"/>
      <c r="J8" s="2"/>
      <c r="K8" s="2">
        <f t="shared" si="1"/>
        <v>0.35</v>
      </c>
      <c r="L8" s="2">
        <f t="shared" si="0"/>
        <v>1000</v>
      </c>
    </row>
    <row r="9" spans="1:12" x14ac:dyDescent="0.25">
      <c r="A9" s="2">
        <v>4</v>
      </c>
      <c r="B9" s="2" t="s">
        <v>13</v>
      </c>
      <c r="C9" s="2"/>
      <c r="D9" s="2"/>
      <c r="E9" s="2"/>
      <c r="F9" s="2"/>
      <c r="G9" s="2"/>
      <c r="H9" s="2"/>
      <c r="I9" s="2"/>
      <c r="J9" s="2"/>
      <c r="K9" s="2">
        <f t="shared" si="1"/>
        <v>0</v>
      </c>
      <c r="L9" s="2">
        <f t="shared" si="0"/>
        <v>0</v>
      </c>
    </row>
    <row r="10" spans="1:12" x14ac:dyDescent="0.25">
      <c r="A10" s="2">
        <v>5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>
        <f t="shared" si="1"/>
        <v>0</v>
      </c>
      <c r="L10" s="2">
        <f t="shared" si="0"/>
        <v>0</v>
      </c>
    </row>
    <row r="11" spans="1:12" x14ac:dyDescent="0.25">
      <c r="A11" s="2">
        <v>6</v>
      </c>
      <c r="B11" s="2" t="s">
        <v>15</v>
      </c>
      <c r="C11" s="2">
        <v>2</v>
      </c>
      <c r="D11" s="2">
        <v>2000</v>
      </c>
      <c r="E11" s="2">
        <v>0.1</v>
      </c>
      <c r="F11" s="2">
        <v>600</v>
      </c>
      <c r="G11" s="2">
        <v>0.35</v>
      </c>
      <c r="H11" s="2">
        <v>2800</v>
      </c>
      <c r="I11" s="2">
        <v>0.25</v>
      </c>
      <c r="J11" s="2">
        <v>3000</v>
      </c>
      <c r="K11" s="2">
        <f t="shared" si="1"/>
        <v>2.7</v>
      </c>
      <c r="L11" s="2">
        <f t="shared" si="0"/>
        <v>8400</v>
      </c>
    </row>
    <row r="12" spans="1:12" x14ac:dyDescent="0.25">
      <c r="A12" s="2">
        <v>7</v>
      </c>
      <c r="B12" s="2" t="s">
        <v>16</v>
      </c>
      <c r="C12" s="2">
        <v>1.5</v>
      </c>
      <c r="D12" s="2">
        <v>2000</v>
      </c>
      <c r="E12" s="2">
        <v>0.5</v>
      </c>
      <c r="F12" s="2">
        <v>1800</v>
      </c>
      <c r="G12" s="2">
        <v>0.25</v>
      </c>
      <c r="H12" s="2">
        <v>2000</v>
      </c>
      <c r="I12" s="2">
        <v>0.25</v>
      </c>
      <c r="J12" s="2">
        <v>3000</v>
      </c>
      <c r="K12" s="2">
        <f t="shared" si="1"/>
        <v>2.5</v>
      </c>
      <c r="L12" s="2">
        <f t="shared" si="0"/>
        <v>8800</v>
      </c>
    </row>
    <row r="13" spans="1:12" x14ac:dyDescent="0.25">
      <c r="A13" s="2">
        <v>8</v>
      </c>
      <c r="B13" s="2" t="s">
        <v>17</v>
      </c>
      <c r="C13" s="2">
        <v>0.25</v>
      </c>
      <c r="D13" s="2">
        <v>1000</v>
      </c>
      <c r="E13" s="2">
        <v>0.25</v>
      </c>
      <c r="F13" s="2">
        <v>2100</v>
      </c>
      <c r="G13" s="2">
        <v>0.2</v>
      </c>
      <c r="H13" s="2">
        <v>3000</v>
      </c>
      <c r="I13" s="2">
        <v>0.25</v>
      </c>
      <c r="J13" s="2">
        <v>3000</v>
      </c>
      <c r="K13" s="2">
        <f t="shared" si="1"/>
        <v>0.95</v>
      </c>
      <c r="L13" s="2">
        <f t="shared" si="0"/>
        <v>9100</v>
      </c>
    </row>
    <row r="14" spans="1:12" x14ac:dyDescent="0.25">
      <c r="A14" s="2">
        <v>9</v>
      </c>
      <c r="B14" s="2" t="s">
        <v>18</v>
      </c>
      <c r="C14" s="2">
        <v>1</v>
      </c>
      <c r="D14" s="2">
        <v>2000</v>
      </c>
      <c r="E14" s="2"/>
      <c r="F14" s="2"/>
      <c r="G14" s="2">
        <v>0.35</v>
      </c>
      <c r="H14" s="2">
        <v>7000</v>
      </c>
      <c r="I14" s="2">
        <v>0.5</v>
      </c>
      <c r="J14" s="2">
        <v>10000</v>
      </c>
      <c r="K14" s="2">
        <f t="shared" si="1"/>
        <v>1.85</v>
      </c>
      <c r="L14" s="2">
        <f t="shared" si="0"/>
        <v>19000</v>
      </c>
    </row>
    <row r="15" spans="1:12" x14ac:dyDescent="0.25">
      <c r="A15" s="2">
        <v>10</v>
      </c>
      <c r="B15" s="2" t="s">
        <v>19</v>
      </c>
      <c r="C15" s="2">
        <v>0.25</v>
      </c>
      <c r="D15" s="2">
        <v>600</v>
      </c>
      <c r="E15" s="2"/>
      <c r="F15" s="2"/>
      <c r="G15" s="2"/>
      <c r="H15" s="2"/>
      <c r="I15" s="2"/>
      <c r="J15" s="2"/>
      <c r="K15" s="2">
        <f t="shared" si="1"/>
        <v>0.25</v>
      </c>
      <c r="L15" s="2">
        <f t="shared" si="0"/>
        <v>600</v>
      </c>
    </row>
    <row r="16" spans="1:12" x14ac:dyDescent="0.25">
      <c r="A16" s="2">
        <v>11</v>
      </c>
      <c r="B16" s="2" t="s">
        <v>20</v>
      </c>
      <c r="C16" s="2">
        <v>1</v>
      </c>
      <c r="D16" s="2">
        <v>300</v>
      </c>
      <c r="E16" s="2"/>
      <c r="F16" s="2"/>
      <c r="G16" s="2">
        <v>0.5</v>
      </c>
      <c r="H16" s="2">
        <v>150</v>
      </c>
      <c r="I16" s="2"/>
      <c r="J16" s="2"/>
      <c r="K16" s="2">
        <f t="shared" si="1"/>
        <v>1.5</v>
      </c>
      <c r="L16" s="2">
        <f t="shared" si="0"/>
        <v>450</v>
      </c>
    </row>
    <row r="17" spans="1:12" x14ac:dyDescent="0.25">
      <c r="A17" s="2">
        <v>12</v>
      </c>
      <c r="B17" s="2" t="s">
        <v>21</v>
      </c>
      <c r="C17" s="2">
        <v>2</v>
      </c>
      <c r="D17" s="2">
        <v>1000</v>
      </c>
      <c r="E17" s="2">
        <v>1</v>
      </c>
      <c r="F17" s="2">
        <v>400</v>
      </c>
      <c r="G17" s="2">
        <v>0.5</v>
      </c>
      <c r="H17" s="2">
        <v>2000</v>
      </c>
      <c r="I17" s="2">
        <v>0.5</v>
      </c>
      <c r="J17" s="2">
        <v>1000</v>
      </c>
      <c r="K17" s="2">
        <f t="shared" si="1"/>
        <v>4</v>
      </c>
      <c r="L17" s="2">
        <f t="shared" si="0"/>
        <v>4400</v>
      </c>
    </row>
    <row r="18" spans="1:12" x14ac:dyDescent="0.25">
      <c r="A18" s="2">
        <v>13</v>
      </c>
      <c r="B18" s="2" t="s">
        <v>22</v>
      </c>
      <c r="C18" s="2">
        <v>0.25</v>
      </c>
      <c r="D18" s="2">
        <v>600</v>
      </c>
      <c r="E18" s="2"/>
      <c r="F18" s="2"/>
      <c r="G18" s="2"/>
      <c r="H18" s="2"/>
      <c r="I18" s="2"/>
      <c r="J18" s="2"/>
      <c r="K18" s="2">
        <f t="shared" si="1"/>
        <v>0.25</v>
      </c>
      <c r="L18" s="2">
        <f t="shared" si="0"/>
        <v>600</v>
      </c>
    </row>
    <row r="19" spans="1:12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>
        <f t="shared" si="1"/>
        <v>0</v>
      </c>
      <c r="L19" s="2">
        <f t="shared" si="0"/>
        <v>0</v>
      </c>
    </row>
    <row r="20" spans="1:12" x14ac:dyDescent="0.25">
      <c r="A20" s="2">
        <v>15</v>
      </c>
      <c r="B20" s="2" t="s">
        <v>24</v>
      </c>
      <c r="C20" s="2">
        <v>2</v>
      </c>
      <c r="D20" s="2">
        <v>1500</v>
      </c>
      <c r="E20" s="2">
        <v>0.25</v>
      </c>
      <c r="F20" s="2">
        <v>50</v>
      </c>
      <c r="G20" s="2">
        <v>1</v>
      </c>
      <c r="H20" s="2">
        <v>160</v>
      </c>
      <c r="I20" s="2"/>
      <c r="J20" s="2"/>
      <c r="K20" s="2">
        <f t="shared" si="1"/>
        <v>3.25</v>
      </c>
      <c r="L20" s="2">
        <f t="shared" si="0"/>
        <v>1710</v>
      </c>
    </row>
    <row r="21" spans="1:12" x14ac:dyDescent="0.25">
      <c r="A21" s="2">
        <v>16</v>
      </c>
      <c r="B21" s="2" t="s">
        <v>25</v>
      </c>
      <c r="C21" s="2">
        <v>5</v>
      </c>
      <c r="D21" s="2">
        <v>200</v>
      </c>
      <c r="E21" s="2"/>
      <c r="F21" s="2"/>
      <c r="G21" s="2"/>
      <c r="H21" s="2"/>
      <c r="I21" s="2"/>
      <c r="J21" s="2"/>
      <c r="K21" s="2">
        <f t="shared" si="1"/>
        <v>5</v>
      </c>
      <c r="L21" s="2">
        <f t="shared" si="0"/>
        <v>200</v>
      </c>
    </row>
    <row r="22" spans="1:12" x14ac:dyDescent="0.25">
      <c r="A22" s="2">
        <v>17</v>
      </c>
      <c r="B22" s="2" t="s">
        <v>26</v>
      </c>
      <c r="C22" s="2"/>
      <c r="D22" s="2"/>
      <c r="E22" s="2">
        <v>1</v>
      </c>
      <c r="F22" s="2">
        <v>1800</v>
      </c>
      <c r="G22" s="2">
        <v>0.2</v>
      </c>
      <c r="H22" s="2">
        <v>3000</v>
      </c>
      <c r="I22" s="2"/>
      <c r="J22" s="2"/>
      <c r="K22" s="2">
        <f t="shared" si="1"/>
        <v>1.2</v>
      </c>
      <c r="L22" s="2">
        <f t="shared" si="0"/>
        <v>4800</v>
      </c>
    </row>
    <row r="23" spans="1:12" x14ac:dyDescent="0.25">
      <c r="A23" s="2">
        <v>18</v>
      </c>
      <c r="B23" s="2" t="s">
        <v>27</v>
      </c>
      <c r="C23" s="2">
        <v>1</v>
      </c>
      <c r="D23" s="2">
        <v>3000</v>
      </c>
      <c r="E23" s="2">
        <v>0.1</v>
      </c>
      <c r="F23" s="2">
        <v>160</v>
      </c>
      <c r="G23" s="2">
        <v>0.5</v>
      </c>
      <c r="H23" s="2">
        <v>4500</v>
      </c>
      <c r="I23" s="2">
        <v>1</v>
      </c>
      <c r="J23" s="2">
        <v>9000</v>
      </c>
      <c r="K23" s="2">
        <f t="shared" si="1"/>
        <v>2.6</v>
      </c>
      <c r="L23" s="2">
        <f t="shared" si="0"/>
        <v>16660</v>
      </c>
    </row>
    <row r="24" spans="1:12" x14ac:dyDescent="0.25">
      <c r="A24" s="2">
        <v>19</v>
      </c>
      <c r="B24" s="2" t="s">
        <v>75</v>
      </c>
      <c r="C24" s="2"/>
      <c r="D24" s="2"/>
      <c r="E24" s="2"/>
      <c r="F24" s="2"/>
      <c r="G24" s="2"/>
      <c r="H24" s="2"/>
      <c r="I24" s="2">
        <v>0.25</v>
      </c>
      <c r="J24" s="2">
        <v>2300</v>
      </c>
      <c r="K24" s="2">
        <f t="shared" si="1"/>
        <v>0.25</v>
      </c>
      <c r="L24" s="2">
        <f t="shared" si="0"/>
        <v>2300</v>
      </c>
    </row>
    <row r="25" spans="1:12" x14ac:dyDescent="0.25">
      <c r="A25" s="2">
        <v>20</v>
      </c>
      <c r="B25" s="2" t="s">
        <v>74</v>
      </c>
      <c r="C25" s="2"/>
      <c r="D25" s="2"/>
      <c r="E25" s="2"/>
      <c r="F25" s="2"/>
      <c r="G25" s="2"/>
      <c r="H25" s="2"/>
      <c r="I25" s="2">
        <v>0.25</v>
      </c>
      <c r="J25" s="2">
        <v>100</v>
      </c>
      <c r="K25" s="2">
        <f t="shared" si="1"/>
        <v>0.25</v>
      </c>
      <c r="L25" s="2">
        <f t="shared" si="0"/>
        <v>100</v>
      </c>
    </row>
  </sheetData>
  <mergeCells count="7">
    <mergeCell ref="K4:L4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" sqref="F2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10" x14ac:dyDescent="0.25">
      <c r="F1" s="1" t="s">
        <v>0</v>
      </c>
    </row>
    <row r="2" spans="1:10" x14ac:dyDescent="0.25">
      <c r="F2" t="str">
        <f>Batam!I2</f>
        <v>Bulan Desember 2021</v>
      </c>
    </row>
    <row r="4" spans="1:10" x14ac:dyDescent="0.25">
      <c r="A4" s="8" t="s">
        <v>1</v>
      </c>
      <c r="B4" s="8" t="s">
        <v>2</v>
      </c>
      <c r="C4" s="7" t="s">
        <v>55</v>
      </c>
      <c r="D4" s="7"/>
      <c r="E4" s="7" t="s">
        <v>60</v>
      </c>
      <c r="F4" s="7"/>
      <c r="G4" s="7" t="s">
        <v>61</v>
      </c>
      <c r="H4" s="7"/>
      <c r="I4" s="7" t="s">
        <v>7</v>
      </c>
      <c r="J4" s="7"/>
    </row>
    <row r="5" spans="1:10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</row>
    <row r="6" spans="1:10" x14ac:dyDescent="0.25">
      <c r="A6" s="2">
        <v>1</v>
      </c>
      <c r="B6" s="2" t="s">
        <v>11</v>
      </c>
      <c r="C6" s="2"/>
      <c r="D6" s="2"/>
      <c r="E6" s="2"/>
      <c r="F6" s="2"/>
      <c r="G6" s="2"/>
      <c r="H6" s="2"/>
      <c r="I6" s="2">
        <f>C6+E6+G6</f>
        <v>0</v>
      </c>
      <c r="J6" s="2">
        <f t="shared" ref="J6:J23" si="0">D6+F6+H6</f>
        <v>0</v>
      </c>
    </row>
    <row r="7" spans="1:10" x14ac:dyDescent="0.25">
      <c r="A7" s="2">
        <v>2</v>
      </c>
      <c r="B7" s="2" t="s">
        <v>10</v>
      </c>
      <c r="C7" s="2"/>
      <c r="D7" s="2"/>
      <c r="E7" s="2">
        <v>0.5</v>
      </c>
      <c r="F7" s="2">
        <v>3000</v>
      </c>
      <c r="G7" s="2">
        <v>2</v>
      </c>
      <c r="H7" s="2">
        <v>2000</v>
      </c>
      <c r="I7" s="2">
        <f t="shared" ref="I7:I23" si="1">C7+E7+G7</f>
        <v>2.5</v>
      </c>
      <c r="J7" s="2">
        <f t="shared" si="0"/>
        <v>5000</v>
      </c>
    </row>
    <row r="8" spans="1:10" x14ac:dyDescent="0.25">
      <c r="A8" s="2">
        <v>3</v>
      </c>
      <c r="B8" s="2" t="s">
        <v>12</v>
      </c>
      <c r="C8" s="2"/>
      <c r="D8" s="2"/>
      <c r="E8" s="2">
        <v>1</v>
      </c>
      <c r="F8" s="2"/>
      <c r="G8" s="2">
        <v>1</v>
      </c>
      <c r="H8" s="2">
        <v>500</v>
      </c>
      <c r="I8" s="2">
        <f t="shared" si="1"/>
        <v>2</v>
      </c>
      <c r="J8" s="2">
        <f t="shared" si="0"/>
        <v>500</v>
      </c>
    </row>
    <row r="9" spans="1:10" x14ac:dyDescent="0.25">
      <c r="A9" s="2">
        <v>4</v>
      </c>
      <c r="B9" s="2" t="s">
        <v>13</v>
      </c>
      <c r="C9" s="2"/>
      <c r="D9" s="2"/>
      <c r="E9" s="2">
        <v>1</v>
      </c>
      <c r="F9" s="2"/>
      <c r="G9" s="2">
        <v>1</v>
      </c>
      <c r="H9" s="2">
        <v>500</v>
      </c>
      <c r="I9" s="2">
        <f t="shared" si="1"/>
        <v>2</v>
      </c>
      <c r="J9" s="2">
        <f t="shared" si="0"/>
        <v>500</v>
      </c>
    </row>
    <row r="10" spans="1:10" x14ac:dyDescent="0.25">
      <c r="A10" s="2">
        <v>5</v>
      </c>
      <c r="B10" s="2" t="s">
        <v>14</v>
      </c>
      <c r="C10" s="2"/>
      <c r="D10" s="2"/>
      <c r="E10" s="2"/>
      <c r="F10" s="2"/>
      <c r="G10" s="2">
        <v>3.5</v>
      </c>
      <c r="H10" s="2">
        <v>5000</v>
      </c>
      <c r="I10" s="2">
        <f t="shared" si="1"/>
        <v>3.5</v>
      </c>
      <c r="J10" s="2">
        <f t="shared" si="0"/>
        <v>5000</v>
      </c>
    </row>
    <row r="11" spans="1:10" x14ac:dyDescent="0.25">
      <c r="A11" s="2">
        <v>6</v>
      </c>
      <c r="B11" s="2" t="s">
        <v>15</v>
      </c>
      <c r="C11" s="2">
        <v>2</v>
      </c>
      <c r="D11" s="2"/>
      <c r="E11" s="2">
        <v>0.25</v>
      </c>
      <c r="F11" s="2">
        <v>600</v>
      </c>
      <c r="G11" s="2">
        <v>4</v>
      </c>
      <c r="H11" s="2">
        <v>2000</v>
      </c>
      <c r="I11" s="2">
        <f t="shared" si="1"/>
        <v>6.25</v>
      </c>
      <c r="J11" s="2">
        <f t="shared" si="0"/>
        <v>2600</v>
      </c>
    </row>
    <row r="12" spans="1:10" x14ac:dyDescent="0.25">
      <c r="A12" s="2">
        <v>7</v>
      </c>
      <c r="B12" s="2" t="s">
        <v>16</v>
      </c>
      <c r="C12" s="2">
        <v>2</v>
      </c>
      <c r="D12" s="2"/>
      <c r="E12" s="2">
        <v>0.5</v>
      </c>
      <c r="F12" s="2">
        <v>1000</v>
      </c>
      <c r="G12" s="2">
        <v>3</v>
      </c>
      <c r="H12" s="2">
        <v>7000</v>
      </c>
      <c r="I12" s="2">
        <f t="shared" si="1"/>
        <v>5.5</v>
      </c>
      <c r="J12" s="2">
        <f t="shared" si="0"/>
        <v>8000</v>
      </c>
    </row>
    <row r="13" spans="1:10" x14ac:dyDescent="0.25">
      <c r="A13" s="2">
        <v>8</v>
      </c>
      <c r="B13" s="2" t="s">
        <v>17</v>
      </c>
      <c r="C13" s="2">
        <v>2</v>
      </c>
      <c r="D13" s="2"/>
      <c r="E13" s="2">
        <v>1</v>
      </c>
      <c r="F13" s="2">
        <v>10000</v>
      </c>
      <c r="G13" s="2">
        <v>1</v>
      </c>
      <c r="H13" s="2">
        <v>300</v>
      </c>
      <c r="I13" s="2">
        <f t="shared" si="1"/>
        <v>4</v>
      </c>
      <c r="J13" s="2">
        <f t="shared" si="0"/>
        <v>10300</v>
      </c>
    </row>
    <row r="14" spans="1:10" x14ac:dyDescent="0.25">
      <c r="A14" s="2">
        <v>9</v>
      </c>
      <c r="B14" s="2" t="s">
        <v>18</v>
      </c>
      <c r="C14" s="2">
        <v>1</v>
      </c>
      <c r="D14" s="2"/>
      <c r="E14" s="2">
        <v>0.5</v>
      </c>
      <c r="F14" s="2">
        <v>1000</v>
      </c>
      <c r="G14" s="2">
        <v>1.5</v>
      </c>
      <c r="H14" s="2">
        <v>10000</v>
      </c>
      <c r="I14" s="2">
        <f t="shared" si="1"/>
        <v>3</v>
      </c>
      <c r="J14" s="2">
        <f t="shared" si="0"/>
        <v>11000</v>
      </c>
    </row>
    <row r="15" spans="1:10" x14ac:dyDescent="0.25">
      <c r="A15" s="2">
        <v>10</v>
      </c>
      <c r="B15" s="2" t="s">
        <v>19</v>
      </c>
      <c r="C15" s="2">
        <v>1.5</v>
      </c>
      <c r="D15" s="2"/>
      <c r="E15" s="2">
        <v>1</v>
      </c>
      <c r="F15" s="2">
        <v>3000</v>
      </c>
      <c r="G15" s="2">
        <v>2</v>
      </c>
      <c r="H15" s="2">
        <v>5000</v>
      </c>
      <c r="I15" s="2">
        <f t="shared" si="1"/>
        <v>4.5</v>
      </c>
      <c r="J15" s="2">
        <f t="shared" si="0"/>
        <v>8000</v>
      </c>
    </row>
    <row r="16" spans="1:10" x14ac:dyDescent="0.25">
      <c r="A16" s="2">
        <v>11</v>
      </c>
      <c r="B16" s="2" t="s">
        <v>20</v>
      </c>
      <c r="C16" s="2"/>
      <c r="D16" s="2"/>
      <c r="E16" s="2"/>
      <c r="F16" s="2"/>
      <c r="G16" s="2"/>
      <c r="H16" s="2"/>
      <c r="I16" s="2">
        <f t="shared" si="1"/>
        <v>0</v>
      </c>
      <c r="J16" s="2">
        <f t="shared" si="0"/>
        <v>0</v>
      </c>
    </row>
    <row r="17" spans="1:10" x14ac:dyDescent="0.25">
      <c r="A17" s="2">
        <v>12</v>
      </c>
      <c r="B17" s="2" t="s">
        <v>21</v>
      </c>
      <c r="C17" s="2">
        <v>8</v>
      </c>
      <c r="D17" s="2"/>
      <c r="E17" s="2">
        <v>7</v>
      </c>
      <c r="F17" s="2">
        <v>16000</v>
      </c>
      <c r="G17" s="2">
        <v>18</v>
      </c>
      <c r="H17" s="2">
        <v>5000</v>
      </c>
      <c r="I17" s="2">
        <f t="shared" si="1"/>
        <v>33</v>
      </c>
      <c r="J17" s="2">
        <f t="shared" si="0"/>
        <v>21000</v>
      </c>
    </row>
    <row r="18" spans="1:10" x14ac:dyDescent="0.25">
      <c r="A18" s="2">
        <v>13</v>
      </c>
      <c r="B18" s="2" t="s">
        <v>22</v>
      </c>
      <c r="C18" s="2"/>
      <c r="D18" s="2"/>
      <c r="E18" s="2"/>
      <c r="F18" s="2"/>
      <c r="G18" s="2"/>
      <c r="H18" s="2"/>
      <c r="I18" s="2">
        <f t="shared" si="1"/>
        <v>0</v>
      </c>
      <c r="J18" s="2">
        <f t="shared" si="0"/>
        <v>0</v>
      </c>
    </row>
    <row r="19" spans="1:10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>
        <f t="shared" si="1"/>
        <v>0</v>
      </c>
      <c r="J19" s="2">
        <f t="shared" si="0"/>
        <v>0</v>
      </c>
    </row>
    <row r="20" spans="1:10" x14ac:dyDescent="0.25">
      <c r="A20" s="2">
        <v>15</v>
      </c>
      <c r="B20" s="2" t="s">
        <v>24</v>
      </c>
      <c r="C20" s="2">
        <v>2</v>
      </c>
      <c r="D20" s="2"/>
      <c r="E20" s="2"/>
      <c r="F20" s="2"/>
      <c r="G20" s="2"/>
      <c r="H20" s="2"/>
      <c r="I20" s="2">
        <f t="shared" si="1"/>
        <v>2</v>
      </c>
      <c r="J20" s="2">
        <f t="shared" si="0"/>
        <v>0</v>
      </c>
    </row>
    <row r="21" spans="1:10" x14ac:dyDescent="0.25">
      <c r="A21" s="2">
        <v>16</v>
      </c>
      <c r="B21" s="2" t="s">
        <v>25</v>
      </c>
      <c r="C21" s="2"/>
      <c r="D21" s="2"/>
      <c r="E21" s="2"/>
      <c r="F21" s="2"/>
      <c r="G21" s="2"/>
      <c r="H21" s="2"/>
      <c r="I21" s="2">
        <f t="shared" si="1"/>
        <v>0</v>
      </c>
      <c r="J21" s="2">
        <f t="shared" si="0"/>
        <v>0</v>
      </c>
    </row>
    <row r="22" spans="1:10" x14ac:dyDescent="0.25">
      <c r="A22" s="2">
        <v>17</v>
      </c>
      <c r="B22" s="2" t="s">
        <v>26</v>
      </c>
      <c r="C22" s="2">
        <v>9</v>
      </c>
      <c r="D22" s="2">
        <v>70000</v>
      </c>
      <c r="E22" s="2">
        <v>4</v>
      </c>
      <c r="F22" s="2">
        <v>160000</v>
      </c>
      <c r="G22" s="2">
        <v>10</v>
      </c>
      <c r="H22" s="2">
        <v>20000</v>
      </c>
      <c r="I22" s="2">
        <f t="shared" si="1"/>
        <v>23</v>
      </c>
      <c r="J22" s="2">
        <f t="shared" si="0"/>
        <v>250000</v>
      </c>
    </row>
    <row r="23" spans="1:10" x14ac:dyDescent="0.25">
      <c r="A23" s="2">
        <v>18</v>
      </c>
      <c r="B23" s="2" t="s">
        <v>27</v>
      </c>
      <c r="C23" s="2">
        <v>2</v>
      </c>
      <c r="D23" s="2">
        <v>1100</v>
      </c>
      <c r="E23" s="2">
        <v>0.5</v>
      </c>
      <c r="F23" s="2">
        <v>1000</v>
      </c>
      <c r="G23" s="2">
        <v>4</v>
      </c>
      <c r="H23" s="2">
        <v>4800</v>
      </c>
      <c r="I23" s="2">
        <f t="shared" si="1"/>
        <v>6.5</v>
      </c>
      <c r="J23" s="2">
        <f t="shared" si="0"/>
        <v>6900</v>
      </c>
    </row>
  </sheetData>
  <mergeCells count="6">
    <mergeCell ref="I4:J4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I1" sqref="I1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18" x14ac:dyDescent="0.25">
      <c r="I1" s="1" t="s">
        <v>0</v>
      </c>
    </row>
    <row r="2" spans="1:18" x14ac:dyDescent="0.25">
      <c r="I2" t="str">
        <f>Batam!I2</f>
        <v>Bulan Desember 2021</v>
      </c>
    </row>
    <row r="4" spans="1:18" x14ac:dyDescent="0.25">
      <c r="A4" s="8" t="s">
        <v>1</v>
      </c>
      <c r="B4" s="8" t="s">
        <v>2</v>
      </c>
      <c r="C4" s="7" t="s">
        <v>83</v>
      </c>
      <c r="D4" s="7"/>
      <c r="E4" s="7" t="s">
        <v>31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8</v>
      </c>
      <c r="R4" s="7"/>
    </row>
    <row r="5" spans="1:18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  <c r="I5" s="3" t="s">
        <v>28</v>
      </c>
      <c r="J5" s="3" t="s">
        <v>29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</row>
    <row r="6" spans="1:18" x14ac:dyDescent="0.25">
      <c r="A6" s="2">
        <v>1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>C6+E6+G6+I6+K6+M6+O6</f>
        <v>0</v>
      </c>
      <c r="R6" s="2">
        <f>D6+F6+H6+J6+L6+N6+P6</f>
        <v>0</v>
      </c>
    </row>
    <row r="7" spans="1:18" x14ac:dyDescent="0.25">
      <c r="A7" s="2">
        <v>2</v>
      </c>
      <c r="B7" s="2" t="s">
        <v>10</v>
      </c>
      <c r="C7" s="2">
        <v>13</v>
      </c>
      <c r="D7" s="2">
        <v>1578</v>
      </c>
      <c r="E7" s="2">
        <v>9</v>
      </c>
      <c r="F7" s="2">
        <v>1182</v>
      </c>
      <c r="G7" s="2"/>
      <c r="H7" s="2"/>
      <c r="I7" s="2"/>
      <c r="J7" s="2"/>
      <c r="K7" s="2"/>
      <c r="L7" s="2"/>
      <c r="M7" s="2"/>
      <c r="N7" s="2"/>
      <c r="O7" s="2"/>
      <c r="P7" s="2"/>
      <c r="Q7" s="2">
        <f t="shared" ref="Q7:R23" si="0">C7+E7+G7+I7+K7+M7+O7</f>
        <v>22</v>
      </c>
      <c r="R7" s="2">
        <f t="shared" si="0"/>
        <v>2760</v>
      </c>
    </row>
    <row r="8" spans="1:18" x14ac:dyDescent="0.25">
      <c r="A8" s="2">
        <v>3</v>
      </c>
      <c r="B8" s="2" t="s">
        <v>12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0</v>
      </c>
      <c r="R8" s="2">
        <f t="shared" si="0"/>
        <v>0</v>
      </c>
    </row>
    <row r="9" spans="1:18" x14ac:dyDescent="0.25">
      <c r="A9" s="2">
        <v>4</v>
      </c>
      <c r="B9" s="2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  <c r="R9" s="2">
        <f t="shared" si="0"/>
        <v>0</v>
      </c>
    </row>
    <row r="10" spans="1:18" x14ac:dyDescent="0.25">
      <c r="A10" s="2">
        <v>5</v>
      </c>
      <c r="B10" s="2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  <c r="R10" s="2">
        <f t="shared" si="0"/>
        <v>0</v>
      </c>
    </row>
    <row r="11" spans="1:18" x14ac:dyDescent="0.25">
      <c r="A11" s="2">
        <v>6</v>
      </c>
      <c r="B11" s="2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  <c r="R11" s="2">
        <f t="shared" si="0"/>
        <v>0</v>
      </c>
    </row>
    <row r="12" spans="1:18" x14ac:dyDescent="0.25">
      <c r="A12" s="2">
        <v>7</v>
      </c>
      <c r="B12" s="2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2">
        <f t="shared" si="0"/>
        <v>0</v>
      </c>
    </row>
    <row r="13" spans="1:18" x14ac:dyDescent="0.25">
      <c r="A13" s="2">
        <v>8</v>
      </c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  <c r="R13" s="2">
        <f t="shared" si="0"/>
        <v>0</v>
      </c>
    </row>
    <row r="14" spans="1:18" x14ac:dyDescent="0.25">
      <c r="A14" s="2">
        <v>9</v>
      </c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  <c r="R14" s="2">
        <f t="shared" si="0"/>
        <v>0</v>
      </c>
    </row>
    <row r="15" spans="1:18" x14ac:dyDescent="0.25">
      <c r="A15" s="2">
        <v>10</v>
      </c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  <c r="R15" s="2">
        <f t="shared" si="0"/>
        <v>0</v>
      </c>
    </row>
    <row r="16" spans="1:18" x14ac:dyDescent="0.25">
      <c r="A16" s="2">
        <v>11</v>
      </c>
      <c r="B16" s="2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  <c r="R16" s="2">
        <f t="shared" si="0"/>
        <v>0</v>
      </c>
    </row>
    <row r="17" spans="1:18" x14ac:dyDescent="0.25">
      <c r="A17" s="2">
        <v>12</v>
      </c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  <c r="R17" s="2">
        <f t="shared" si="0"/>
        <v>0</v>
      </c>
    </row>
    <row r="18" spans="1:18" x14ac:dyDescent="0.25">
      <c r="A18" s="2">
        <v>13</v>
      </c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  <c r="R18" s="2">
        <f t="shared" si="0"/>
        <v>0</v>
      </c>
    </row>
    <row r="19" spans="1:18" x14ac:dyDescent="0.25">
      <c r="A19" s="2">
        <v>14</v>
      </c>
      <c r="B19" s="2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  <c r="R19" s="2">
        <f t="shared" si="0"/>
        <v>0</v>
      </c>
    </row>
    <row r="20" spans="1:18" x14ac:dyDescent="0.25">
      <c r="A20" s="2">
        <v>15</v>
      </c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  <c r="R20" s="2">
        <f t="shared" si="0"/>
        <v>0</v>
      </c>
    </row>
    <row r="21" spans="1:18" x14ac:dyDescent="0.25">
      <c r="A21" s="2">
        <v>16</v>
      </c>
      <c r="B21" s="2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  <c r="R21" s="2">
        <f t="shared" si="0"/>
        <v>0</v>
      </c>
    </row>
    <row r="22" spans="1:18" x14ac:dyDescent="0.25">
      <c r="A22" s="2">
        <v>17</v>
      </c>
      <c r="B22" s="2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  <c r="R22" s="2">
        <f t="shared" si="0"/>
        <v>0</v>
      </c>
    </row>
    <row r="23" spans="1:18" x14ac:dyDescent="0.25">
      <c r="A23" s="2">
        <v>18</v>
      </c>
      <c r="B23" s="2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f t="shared" si="0"/>
        <v>0</v>
      </c>
      <c r="R23" s="2">
        <f t="shared" si="0"/>
        <v>0</v>
      </c>
    </row>
  </sheetData>
  <mergeCells count="10">
    <mergeCell ref="K4:L4"/>
    <mergeCell ref="M4:N4"/>
    <mergeCell ref="O4:P4"/>
    <mergeCell ref="Q4:R4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18" sqref="E18"/>
    </sheetView>
  </sheetViews>
  <sheetFormatPr defaultRowHeight="15" x14ac:dyDescent="0.25"/>
  <cols>
    <col min="1" max="1" width="5.7109375" customWidth="1"/>
    <col min="2" max="2" width="18.85546875" customWidth="1"/>
  </cols>
  <sheetData>
    <row r="1" spans="1:8" x14ac:dyDescent="0.25">
      <c r="D1" s="1" t="s">
        <v>0</v>
      </c>
    </row>
    <row r="2" spans="1:8" x14ac:dyDescent="0.25">
      <c r="D2" t="str">
        <f>Batam!I2</f>
        <v>Bulan Desember 2021</v>
      </c>
    </row>
    <row r="4" spans="1:8" x14ac:dyDescent="0.25">
      <c r="A4" s="8" t="s">
        <v>1</v>
      </c>
      <c r="B4" s="8" t="s">
        <v>2</v>
      </c>
      <c r="C4" s="7" t="s">
        <v>31</v>
      </c>
      <c r="D4" s="7"/>
      <c r="E4" s="7" t="s">
        <v>32</v>
      </c>
      <c r="F4" s="7"/>
      <c r="G4" s="7" t="s">
        <v>9</v>
      </c>
      <c r="H4" s="7"/>
    </row>
    <row r="5" spans="1:8" s="4" customFormat="1" ht="11.25" x14ac:dyDescent="0.2">
      <c r="A5" s="8"/>
      <c r="B5" s="8"/>
      <c r="C5" s="3" t="s">
        <v>28</v>
      </c>
      <c r="D5" s="3" t="s">
        <v>29</v>
      </c>
      <c r="E5" s="3" t="s">
        <v>28</v>
      </c>
      <c r="F5" s="3" t="s">
        <v>29</v>
      </c>
      <c r="G5" s="3" t="s">
        <v>28</v>
      </c>
      <c r="H5" s="3" t="s">
        <v>29</v>
      </c>
    </row>
    <row r="6" spans="1:8" x14ac:dyDescent="0.25">
      <c r="A6" s="2">
        <v>1</v>
      </c>
      <c r="B6" s="2" t="s">
        <v>11</v>
      </c>
      <c r="C6" s="2">
        <v>0.25</v>
      </c>
      <c r="D6" s="2">
        <v>190</v>
      </c>
      <c r="E6" s="2"/>
      <c r="F6" s="2"/>
      <c r="G6" s="2">
        <f>C6+E6</f>
        <v>0.25</v>
      </c>
      <c r="H6" s="2">
        <f t="shared" ref="H6:H23" si="0">D6+F6</f>
        <v>190</v>
      </c>
    </row>
    <row r="7" spans="1:8" x14ac:dyDescent="0.25">
      <c r="A7" s="2">
        <v>2</v>
      </c>
      <c r="B7" s="2" t="s">
        <v>10</v>
      </c>
      <c r="C7" s="2"/>
      <c r="D7" s="2"/>
      <c r="E7" s="2">
        <v>0.25</v>
      </c>
      <c r="F7" s="2">
        <v>200</v>
      </c>
      <c r="G7" s="2">
        <f t="shared" ref="G7:G23" si="1">C7+E7</f>
        <v>0.25</v>
      </c>
      <c r="H7" s="2">
        <f t="shared" si="0"/>
        <v>200</v>
      </c>
    </row>
    <row r="8" spans="1:8" x14ac:dyDescent="0.25">
      <c r="A8" s="2">
        <v>3</v>
      </c>
      <c r="B8" s="2" t="s">
        <v>12</v>
      </c>
      <c r="C8" s="2"/>
      <c r="D8" s="2"/>
      <c r="E8" s="2"/>
      <c r="F8" s="2"/>
      <c r="G8" s="2">
        <f t="shared" si="1"/>
        <v>0</v>
      </c>
      <c r="H8" s="2">
        <f t="shared" si="0"/>
        <v>0</v>
      </c>
    </row>
    <row r="9" spans="1:8" x14ac:dyDescent="0.25">
      <c r="A9" s="2">
        <v>4</v>
      </c>
      <c r="B9" s="2" t="s">
        <v>13</v>
      </c>
      <c r="C9" s="2"/>
      <c r="D9" s="2"/>
      <c r="E9" s="2"/>
      <c r="F9" s="2"/>
      <c r="G9" s="2">
        <f t="shared" si="1"/>
        <v>0</v>
      </c>
      <c r="H9" s="2">
        <f t="shared" si="0"/>
        <v>0</v>
      </c>
    </row>
    <row r="10" spans="1:8" x14ac:dyDescent="0.25">
      <c r="A10" s="2">
        <v>5</v>
      </c>
      <c r="B10" s="2" t="s">
        <v>14</v>
      </c>
      <c r="C10" s="2"/>
      <c r="D10" s="2"/>
      <c r="E10" s="2"/>
      <c r="F10" s="2"/>
      <c r="G10" s="2">
        <f t="shared" si="1"/>
        <v>0</v>
      </c>
      <c r="H10" s="2">
        <f t="shared" si="0"/>
        <v>0</v>
      </c>
    </row>
    <row r="11" spans="1:8" x14ac:dyDescent="0.25">
      <c r="A11" s="2">
        <v>6</v>
      </c>
      <c r="B11" s="2" t="s">
        <v>15</v>
      </c>
      <c r="C11" s="2">
        <v>0.5</v>
      </c>
      <c r="D11" s="2">
        <v>2000</v>
      </c>
      <c r="E11" s="2">
        <v>0.5</v>
      </c>
      <c r="F11" s="2">
        <v>2000</v>
      </c>
      <c r="G11" s="2">
        <f t="shared" si="1"/>
        <v>1</v>
      </c>
      <c r="H11" s="2">
        <f t="shared" si="0"/>
        <v>4000</v>
      </c>
    </row>
    <row r="12" spans="1:8" x14ac:dyDescent="0.25">
      <c r="A12" s="2">
        <v>7</v>
      </c>
      <c r="B12" s="2" t="s">
        <v>16</v>
      </c>
      <c r="C12" s="2">
        <v>0.5</v>
      </c>
      <c r="D12" s="2">
        <v>2000</v>
      </c>
      <c r="E12" s="2">
        <v>0.25</v>
      </c>
      <c r="F12" s="2">
        <v>1500</v>
      </c>
      <c r="G12" s="2">
        <f t="shared" si="1"/>
        <v>0.75</v>
      </c>
      <c r="H12" s="2">
        <f t="shared" si="0"/>
        <v>3500</v>
      </c>
    </row>
    <row r="13" spans="1:8" x14ac:dyDescent="0.25">
      <c r="A13" s="2">
        <v>8</v>
      </c>
      <c r="B13" s="2" t="s">
        <v>17</v>
      </c>
      <c r="C13" s="2">
        <v>1</v>
      </c>
      <c r="D13" s="2">
        <v>3000</v>
      </c>
      <c r="E13" s="2">
        <v>1</v>
      </c>
      <c r="F13" s="2">
        <v>2500</v>
      </c>
      <c r="G13" s="2">
        <f t="shared" si="1"/>
        <v>2</v>
      </c>
      <c r="H13" s="2">
        <f t="shared" si="0"/>
        <v>5500</v>
      </c>
    </row>
    <row r="14" spans="1:8" x14ac:dyDescent="0.25">
      <c r="A14" s="2">
        <v>9</v>
      </c>
      <c r="B14" s="2" t="s">
        <v>18</v>
      </c>
      <c r="C14" s="2">
        <v>0.5</v>
      </c>
      <c r="D14" s="2">
        <v>2500</v>
      </c>
      <c r="E14" s="5">
        <v>0.5</v>
      </c>
      <c r="F14" s="2">
        <v>1500</v>
      </c>
      <c r="G14" s="2">
        <f t="shared" si="1"/>
        <v>1</v>
      </c>
      <c r="H14" s="2">
        <f t="shared" si="0"/>
        <v>4000</v>
      </c>
    </row>
    <row r="15" spans="1:8" x14ac:dyDescent="0.25">
      <c r="A15" s="2">
        <v>10</v>
      </c>
      <c r="B15" s="2" t="s">
        <v>19</v>
      </c>
      <c r="C15" s="2">
        <v>0.25</v>
      </c>
      <c r="D15" s="2">
        <v>2000</v>
      </c>
      <c r="E15" s="2">
        <v>0.25</v>
      </c>
      <c r="F15" s="2">
        <v>12000</v>
      </c>
      <c r="G15" s="2">
        <f t="shared" si="1"/>
        <v>0.5</v>
      </c>
      <c r="H15" s="2">
        <f t="shared" si="0"/>
        <v>14000</v>
      </c>
    </row>
    <row r="16" spans="1:8" x14ac:dyDescent="0.25">
      <c r="A16" s="2">
        <v>11</v>
      </c>
      <c r="B16" s="2" t="s">
        <v>20</v>
      </c>
      <c r="C16" s="2"/>
      <c r="D16" s="2"/>
      <c r="E16" s="2"/>
      <c r="F16" s="2"/>
      <c r="G16" s="2">
        <f t="shared" si="1"/>
        <v>0</v>
      </c>
      <c r="H16" s="2">
        <f t="shared" si="0"/>
        <v>0</v>
      </c>
    </row>
    <row r="17" spans="1:8" x14ac:dyDescent="0.25">
      <c r="A17" s="2">
        <v>12</v>
      </c>
      <c r="B17" s="2" t="s">
        <v>21</v>
      </c>
      <c r="C17" s="2"/>
      <c r="D17" s="2"/>
      <c r="E17" s="2">
        <v>0.5</v>
      </c>
      <c r="F17" s="2">
        <v>200</v>
      </c>
      <c r="G17" s="2">
        <f t="shared" si="1"/>
        <v>0.5</v>
      </c>
      <c r="H17" s="2">
        <f t="shared" si="0"/>
        <v>200</v>
      </c>
    </row>
    <row r="18" spans="1:8" x14ac:dyDescent="0.25">
      <c r="A18" s="2">
        <v>13</v>
      </c>
      <c r="B18" s="2" t="s">
        <v>22</v>
      </c>
      <c r="C18" s="2"/>
      <c r="D18" s="2"/>
      <c r="E18" s="2"/>
      <c r="F18" s="2"/>
      <c r="G18" s="2">
        <f t="shared" si="1"/>
        <v>0</v>
      </c>
      <c r="H18" s="2">
        <f t="shared" si="0"/>
        <v>0</v>
      </c>
    </row>
    <row r="19" spans="1:8" x14ac:dyDescent="0.25">
      <c r="A19" s="2">
        <v>14</v>
      </c>
      <c r="B19" s="2" t="s">
        <v>23</v>
      </c>
      <c r="C19" s="2"/>
      <c r="D19" s="2"/>
      <c r="E19" s="2"/>
      <c r="F19" s="2"/>
      <c r="G19" s="2">
        <f t="shared" si="1"/>
        <v>0</v>
      </c>
      <c r="H19" s="2">
        <f t="shared" si="0"/>
        <v>0</v>
      </c>
    </row>
    <row r="20" spans="1:8" x14ac:dyDescent="0.25">
      <c r="A20" s="2">
        <v>15</v>
      </c>
      <c r="B20" s="2" t="s">
        <v>24</v>
      </c>
      <c r="C20" s="2"/>
      <c r="D20" s="2"/>
      <c r="E20" s="2"/>
      <c r="F20" s="2"/>
      <c r="G20" s="2">
        <f t="shared" si="1"/>
        <v>0</v>
      </c>
      <c r="H20" s="2">
        <f t="shared" si="0"/>
        <v>0</v>
      </c>
    </row>
    <row r="21" spans="1:8" x14ac:dyDescent="0.25">
      <c r="A21" s="2">
        <v>16</v>
      </c>
      <c r="B21" s="2" t="s">
        <v>25</v>
      </c>
      <c r="C21" s="2"/>
      <c r="D21" s="2"/>
      <c r="E21" s="2"/>
      <c r="F21" s="2"/>
      <c r="G21" s="2">
        <f t="shared" si="1"/>
        <v>0</v>
      </c>
      <c r="H21" s="2">
        <f t="shared" si="0"/>
        <v>0</v>
      </c>
    </row>
    <row r="22" spans="1:8" x14ac:dyDescent="0.25">
      <c r="A22" s="2">
        <v>17</v>
      </c>
      <c r="B22" s="2" t="s">
        <v>26</v>
      </c>
      <c r="C22" s="2">
        <v>0.5</v>
      </c>
      <c r="D22" s="2"/>
      <c r="E22" s="2">
        <v>0.5</v>
      </c>
      <c r="F22" s="2"/>
      <c r="G22" s="2">
        <f t="shared" si="1"/>
        <v>1</v>
      </c>
      <c r="H22" s="2">
        <f t="shared" si="0"/>
        <v>0</v>
      </c>
    </row>
    <row r="23" spans="1:8" x14ac:dyDescent="0.25">
      <c r="A23" s="2">
        <v>18</v>
      </c>
      <c r="B23" s="2" t="s">
        <v>27</v>
      </c>
      <c r="C23" s="2">
        <v>1</v>
      </c>
      <c r="D23" s="2">
        <v>3000</v>
      </c>
      <c r="E23" s="2">
        <v>2</v>
      </c>
      <c r="F23" s="2">
        <v>7000</v>
      </c>
      <c r="G23" s="2">
        <f t="shared" si="1"/>
        <v>3</v>
      </c>
      <c r="H23" s="2">
        <f t="shared" si="0"/>
        <v>10000</v>
      </c>
    </row>
  </sheetData>
  <mergeCells count="5">
    <mergeCell ref="G4:H4"/>
    <mergeCell ref="A4:A5"/>
    <mergeCell ref="B4:B5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Batam</vt:lpstr>
      <vt:lpstr>Galang</vt:lpstr>
      <vt:lpstr>Sagulung</vt:lpstr>
      <vt:lpstr>Sei Beduk</vt:lpstr>
      <vt:lpstr>Batu Aji</vt:lpstr>
      <vt:lpstr>Nongsa</vt:lpstr>
      <vt:lpstr>Bulang</vt:lpstr>
      <vt:lpstr>Sekupang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2021-11-01T03:44:21Z</dcterms:created>
  <dcterms:modified xsi:type="dcterms:W3CDTF">2022-02-23T10:29:18Z</dcterms:modified>
</cp:coreProperties>
</file>